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19200" windowHeight="10755" activeTab="2"/>
  </bookViews>
  <sheets>
    <sheet name="iNVESTIMET 2019 " sheetId="1" r:id="rId1"/>
    <sheet name="Investimet 2019-2020 " sheetId="2" r:id="rId2"/>
    <sheet name="Investimet 2020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3" l="1"/>
  <c r="K21" i="3"/>
  <c r="J21" i="3"/>
  <c r="P9" i="2"/>
  <c r="P10" i="2"/>
  <c r="P11" i="2"/>
  <c r="P12" i="2"/>
  <c r="P13" i="2"/>
  <c r="P14" i="2"/>
  <c r="P15" i="2"/>
  <c r="P16" i="2"/>
  <c r="P17" i="2"/>
  <c r="P8" i="2"/>
  <c r="M17" i="2"/>
  <c r="L17" i="2"/>
  <c r="I21" i="3"/>
  <c r="J17" i="2"/>
  <c r="D21" i="3" l="1"/>
  <c r="E21" i="3"/>
  <c r="F21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7" i="3"/>
  <c r="D17" i="2"/>
  <c r="F16" i="2"/>
  <c r="C21" i="3" l="1"/>
  <c r="C16" i="2" l="1"/>
  <c r="F15" i="2" l="1"/>
  <c r="C14" i="2"/>
  <c r="F13" i="2"/>
  <c r="C13" i="2"/>
  <c r="F12" i="2"/>
  <c r="F11" i="2"/>
  <c r="C11" i="2"/>
  <c r="F9" i="2"/>
  <c r="F10" i="2"/>
  <c r="E10" i="2"/>
  <c r="F17" i="2" l="1"/>
  <c r="G10" i="2"/>
  <c r="G17" i="2" s="1"/>
  <c r="C10" i="2" l="1"/>
  <c r="E8" i="2" l="1"/>
  <c r="C8" i="2"/>
  <c r="C17" i="2" s="1"/>
  <c r="E17" i="2" l="1"/>
  <c r="D143" i="1"/>
  <c r="E143" i="1"/>
  <c r="F143" i="1"/>
  <c r="G143" i="1"/>
  <c r="H143" i="1"/>
  <c r="C143" i="1"/>
  <c r="I5" i="1"/>
  <c r="F2" i="1"/>
  <c r="H5" i="1"/>
  <c r="E155" i="1" l="1"/>
  <c r="F155" i="1"/>
  <c r="G155" i="1"/>
  <c r="H155" i="1"/>
  <c r="D155" i="1"/>
  <c r="C155" i="1"/>
  <c r="E167" i="1" l="1"/>
  <c r="H121" i="1" l="1"/>
  <c r="E168" i="1" l="1"/>
  <c r="D57" i="1" l="1"/>
  <c r="F57" i="1"/>
  <c r="G57" i="1"/>
  <c r="H57" i="1"/>
  <c r="I57" i="1"/>
  <c r="J57" i="1"/>
  <c r="L57" i="1"/>
  <c r="M57" i="1"/>
  <c r="N57" i="1"/>
  <c r="O57" i="1"/>
  <c r="P57" i="1"/>
  <c r="C57" i="1"/>
  <c r="H144" i="1" l="1"/>
  <c r="H156" i="1" s="1"/>
  <c r="R11" i="1" l="1"/>
  <c r="R12" i="1"/>
  <c r="R17" i="1"/>
  <c r="R22" i="1"/>
  <c r="R26" i="1"/>
  <c r="R27" i="1"/>
  <c r="R31" i="1"/>
  <c r="R32" i="1"/>
  <c r="R33" i="1"/>
  <c r="R35" i="1"/>
  <c r="R36" i="1"/>
  <c r="R38" i="1"/>
  <c r="R43" i="1"/>
  <c r="R45" i="1"/>
  <c r="R46" i="1"/>
  <c r="R52" i="1"/>
  <c r="R58" i="1"/>
  <c r="R59" i="1"/>
  <c r="R60" i="1"/>
  <c r="R61" i="1"/>
  <c r="R62" i="1"/>
  <c r="R63" i="1"/>
  <c r="R65" i="1"/>
  <c r="R66" i="1"/>
  <c r="R67" i="1"/>
  <c r="R68" i="1"/>
  <c r="R69" i="1"/>
  <c r="R70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7" i="1"/>
  <c r="K108" i="1" l="1"/>
  <c r="D106" i="1" l="1"/>
  <c r="E106" i="1"/>
  <c r="F106" i="1"/>
  <c r="G106" i="1"/>
  <c r="I106" i="1"/>
  <c r="I108" i="1" s="1"/>
  <c r="J106" i="1"/>
  <c r="J108" i="1" s="1"/>
  <c r="L106" i="1"/>
  <c r="M106" i="1"/>
  <c r="N106" i="1"/>
  <c r="O106" i="1"/>
  <c r="O108" i="1" s="1"/>
  <c r="P106" i="1"/>
  <c r="C106" i="1"/>
  <c r="R106" i="1" l="1"/>
  <c r="P64" i="1"/>
  <c r="P108" i="1" s="1"/>
  <c r="D64" i="1" l="1"/>
  <c r="D108" i="1" s="1"/>
  <c r="D144" i="1" s="1"/>
  <c r="D156" i="1" s="1"/>
  <c r="G64" i="1" l="1"/>
  <c r="G108" i="1" s="1"/>
  <c r="G144" i="1" s="1"/>
  <c r="G156" i="1" s="1"/>
  <c r="E56" i="1" l="1"/>
  <c r="R56" i="1" s="1"/>
  <c r="E19" i="1"/>
  <c r="R19" i="1" s="1"/>
  <c r="L64" i="1" l="1"/>
  <c r="L108" i="1" s="1"/>
  <c r="N64" i="1"/>
  <c r="N108" i="1" s="1"/>
  <c r="M64" i="1"/>
  <c r="M108" i="1" s="1"/>
  <c r="F64" i="1" l="1"/>
  <c r="F108" i="1" s="1"/>
  <c r="F144" i="1" s="1"/>
  <c r="F156" i="1" s="1"/>
  <c r="E13" i="1"/>
  <c r="E15" i="1"/>
  <c r="R15" i="1" s="1"/>
  <c r="E16" i="1"/>
  <c r="R16" i="1" s="1"/>
  <c r="E18" i="1"/>
  <c r="R18" i="1" s="1"/>
  <c r="E23" i="1"/>
  <c r="R23" i="1" s="1"/>
  <c r="E24" i="1"/>
  <c r="R24" i="1" s="1"/>
  <c r="E25" i="1"/>
  <c r="R25" i="1" s="1"/>
  <c r="E28" i="1"/>
  <c r="R28" i="1" s="1"/>
  <c r="E29" i="1"/>
  <c r="R29" i="1" s="1"/>
  <c r="E30" i="1"/>
  <c r="R30" i="1" s="1"/>
  <c r="E34" i="1"/>
  <c r="R34" i="1" s="1"/>
  <c r="E37" i="1"/>
  <c r="R37" i="1" s="1"/>
  <c r="E39" i="1"/>
  <c r="R39" i="1" s="1"/>
  <c r="E40" i="1"/>
  <c r="R40" i="1" s="1"/>
  <c r="E44" i="1"/>
  <c r="R44" i="1" s="1"/>
  <c r="E47" i="1"/>
  <c r="R47" i="1" s="1"/>
  <c r="E48" i="1"/>
  <c r="R48" i="1" s="1"/>
  <c r="E49" i="1"/>
  <c r="R49" i="1" s="1"/>
  <c r="E50" i="1"/>
  <c r="R50" i="1" s="1"/>
  <c r="E51" i="1"/>
  <c r="R51" i="1" s="1"/>
  <c r="E55" i="1"/>
  <c r="R55" i="1" s="1"/>
  <c r="E10" i="1"/>
  <c r="R10" i="1" s="1"/>
  <c r="C64" i="1"/>
  <c r="C108" i="1" s="1"/>
  <c r="C144" i="1" s="1"/>
  <c r="C156" i="1" s="1"/>
  <c r="G5" i="1" l="1"/>
  <c r="J5" i="1"/>
  <c r="R13" i="1"/>
  <c r="E57" i="1"/>
  <c r="R57" i="1" s="1"/>
  <c r="E64" i="1" l="1"/>
  <c r="R64" i="1" s="1"/>
  <c r="E108" i="1" l="1"/>
  <c r="R108" i="1" s="1"/>
  <c r="E144" i="1" l="1"/>
  <c r="E156" i="1" s="1"/>
  <c r="E161" i="1" s="1"/>
</calcChain>
</file>

<file path=xl/sharedStrings.xml><?xml version="1.0" encoding="utf-8"?>
<sst xmlns="http://schemas.openxmlformats.org/spreadsheetml/2006/main" count="423" uniqueCount="228">
  <si>
    <t>Rrethimi Varrezave Hotolisht</t>
  </si>
  <si>
    <t>Sistemim KUZ Hotolisht</t>
  </si>
  <si>
    <t>Ujesjellesa</t>
  </si>
  <si>
    <t>KUZ</t>
  </si>
  <si>
    <t>TOTALI</t>
  </si>
  <si>
    <t>Te ndryshme</t>
  </si>
  <si>
    <t>Objekte arsimore</t>
  </si>
  <si>
    <t>Riparim I depozites ujesjellesi  Vulcan</t>
  </si>
  <si>
    <t>Rikonstruksion Qendra e fshatit Togez</t>
  </si>
  <si>
    <t>Rruge</t>
  </si>
  <si>
    <t>EMERTIMI PROJEKTIT</t>
  </si>
  <si>
    <t>NR.</t>
  </si>
  <si>
    <t xml:space="preserve">Vendosje pasqyra ne kthesa dhe nyje rruge </t>
  </si>
  <si>
    <t xml:space="preserve">Blerje tuba e plasmas per kanalet vaditese </t>
  </si>
  <si>
    <t>Ujitja  dhe Kullimi</t>
  </si>
  <si>
    <t xml:space="preserve">Sistemim me ndricim dhe trotuare pergjate rruges nacionale </t>
  </si>
  <si>
    <t>Rehabilitim ish-venddepozitimi i mbetjeve urbane</t>
  </si>
  <si>
    <t>Rikonstruksion me asfaltobeton i  rrugeve te demtuara ne qytet dhe njesite administrative</t>
  </si>
  <si>
    <r>
      <rPr>
        <sz val="12"/>
        <color theme="1"/>
        <rFont val="Cambria"/>
        <family val="1"/>
      </rPr>
      <t>Rikonstruksion I rrugeve rurale per vitin 2019 , ne bashkine  Librazhd</t>
    </r>
    <r>
      <rPr>
        <sz val="11"/>
        <color theme="1"/>
        <rFont val="Cambria"/>
        <family val="1"/>
      </rPr>
      <t xml:space="preserve">" </t>
    </r>
    <r>
      <rPr>
        <i/>
        <sz val="10"/>
        <color theme="1"/>
        <rFont val="Cambria"/>
        <family val="1"/>
      </rPr>
      <t>(Rikonstruksion rruge lagjia Dotkove ,Ndertim Ure mbi lumin Lunik (Neshte- Prevall),Hapje trase  + vepra arti ne rrugen Rinas  (Faza II ),Rikonstruksion I rrruges L. Sheraj - Aslazi ne Funares, Orenje,Ure per Lagjen  Alla ,Togez- Kuturman ,Rikonstruksion i rruges Ferre, Rikonstruksion dhe hapje trase te rruges Lagja Roci -  Bogdani, Nj.A.Hotolisht,Rikonstruksion i rruges fshatit Spathar (Vepra arti)Ure per lagjen Qender (Sektor) BabjeRikonstruksion i rruges Mirake Plane -  Shkolla)</t>
    </r>
  </si>
  <si>
    <t>Blerje fadrome per rruget rurale</t>
  </si>
  <si>
    <r>
      <t>"Rikonstruksion I kanaleve vaditese , viti 2019, bashkia Librazhd"</t>
    </r>
    <r>
      <rPr>
        <i/>
        <sz val="10"/>
        <color theme="1"/>
        <rFont val="Cambria"/>
        <family val="1"/>
      </rPr>
      <t xml:space="preserve"> ( Rikonstruksion I kanalit te malit Hotolisht ( loti I pare ),Rikonstruksion I kanlit Lunik-Zdrajsh Verri ( loti I dyte Prusi -Zdrajsh Verri ) ,Rikonstruksion I kanalit ujites ne dalje te ujembledhesit Vehcan )</t>
    </r>
  </si>
  <si>
    <t>Riparime ne veprat ujitese te bashkise Librazhd</t>
  </si>
  <si>
    <t>Ndertim ujesjellesi per lagjet Merqize, dhe Spathar, nj.a Qender, bashkia Librazhd</t>
  </si>
  <si>
    <t>Riparime te pjeseshme ne godinat arsimore</t>
  </si>
  <si>
    <t>Rikonstruksion i pjesshem shkolla 9-vjecare Vehcan, nj.a Hotolisht</t>
  </si>
  <si>
    <t xml:space="preserve">Instalimi i sistemit te ngrohjes qendrore ne kopeshtin nr.2 Librazhd </t>
  </si>
  <si>
    <t>Investime ne pyje</t>
  </si>
  <si>
    <t>Ndertim prite  gjatesore prane Ures Xhyre,nj.a Hotolisht</t>
  </si>
  <si>
    <t>Ndertim miniparku prane  argjinatures se lumit Shkumbin, qyteti Librazhd</t>
  </si>
  <si>
    <t>Ndertim ujesjellesi per fshatrat Zdrajsh Katund dhe  Zdrajsh Verri</t>
  </si>
  <si>
    <t xml:space="preserve">Blerje makine zjarrfikese per stacionin e PMNZSH Librazhd </t>
  </si>
  <si>
    <t>FINANCIMI</t>
  </si>
  <si>
    <t>VITI 2019</t>
  </si>
  <si>
    <t>VITI 2020</t>
  </si>
  <si>
    <t>REPUBLIKA E SHQIPERISE</t>
  </si>
  <si>
    <t>BASHKIA LIBRAZHD</t>
  </si>
  <si>
    <t xml:space="preserve">VLERA E PLOTE E PROJEKTIT </t>
  </si>
  <si>
    <t xml:space="preserve">KODI I INSTITUCIONIT </t>
  </si>
  <si>
    <t>GRUP/TITULL/KAPITULL</t>
  </si>
  <si>
    <t>ARTIKULL</t>
  </si>
  <si>
    <t>TE ARDHURAT</t>
  </si>
  <si>
    <t>GRANT</t>
  </si>
  <si>
    <t>TRANSFERTA SPECIFIKE</t>
  </si>
  <si>
    <t xml:space="preserve">2 128 001 </t>
  </si>
  <si>
    <t>2 128 001</t>
  </si>
  <si>
    <t xml:space="preserve">0 0 01 4240 </t>
  </si>
  <si>
    <t>0 0 01 4240</t>
  </si>
  <si>
    <t>0 0 01 1110</t>
  </si>
  <si>
    <t xml:space="preserve">0 0 05 4520 </t>
  </si>
  <si>
    <t>0 0 05 4520</t>
  </si>
  <si>
    <t xml:space="preserve">0 0 05 6330 </t>
  </si>
  <si>
    <t>0 0 05 6330</t>
  </si>
  <si>
    <t xml:space="preserve">0 0 05 4260 </t>
  </si>
  <si>
    <t xml:space="preserve">0 0 05 9120 </t>
  </si>
  <si>
    <t xml:space="preserve">0 0 01 3280 </t>
  </si>
  <si>
    <t xml:space="preserve">REPUBLIKA E SHQIPERISE </t>
  </si>
  <si>
    <t xml:space="preserve">BASHKIA LIBRAZHD </t>
  </si>
  <si>
    <t>Nr.</t>
  </si>
  <si>
    <t xml:space="preserve">EMERTIMI I INVESTIMIT </t>
  </si>
  <si>
    <t xml:space="preserve">Blerje materiale per kanalet vaditese </t>
  </si>
  <si>
    <t xml:space="preserve">Rikonstruksion dhe shtese anesore , shkolla e mesme e bashkuar +ndertim palestre +sistem ngrohje " shkolla Rrahman Cota </t>
  </si>
  <si>
    <t>GR. TITULL. KAPITULL</t>
  </si>
  <si>
    <t xml:space="preserve">0 0 05 4240 231 </t>
  </si>
  <si>
    <t>Mbikqyrje + Kolaudime te projekteve ne zbatim te vitit 2019</t>
  </si>
  <si>
    <t>Instalim I programit te finances dhe kontabilitetit per drejtorine e Menazhimit Financiar dhe Zhvillimit Ekonomik</t>
  </si>
  <si>
    <t xml:space="preserve">Krijimi I simbolit te ri zyrtar te Bashkise Librazhd </t>
  </si>
  <si>
    <t xml:space="preserve">Studime ,oponence </t>
  </si>
  <si>
    <t xml:space="preserve">VITI 2021 </t>
  </si>
  <si>
    <t xml:space="preserve">Pakesim sipas V.K.B. Nr.16 Date 15.02.2019 </t>
  </si>
  <si>
    <t>Shtese fondi sipas V.K.B. Nr.16 date 15.02.2019 Ndertim miniparku prane  argjinatures se lumit Shkumbin, qyteti Librazhd</t>
  </si>
  <si>
    <t xml:space="preserve">Pakesim  fondi sipas V.K.B. Nr.15 Date 15.02.2019 </t>
  </si>
  <si>
    <t xml:space="preserve">Investim sipas V.k.B.Nr.15 Date 15.02.2019 "Ndertim ujesjellesi Frare -Hotolisht Fshat </t>
  </si>
  <si>
    <t>Pakesim fondi me V.k.b. Nr.14 date 15.02.019</t>
  </si>
  <si>
    <t xml:space="preserve">Pakesim fondi sipas V.K.B. Nr.51 date 23.04.2019 </t>
  </si>
  <si>
    <t xml:space="preserve">Bashkefinancim per objektin "Shtese anesore 3 kate dhe ndertim palestre per shkollen 9-vjecare "Vilson Blloshmi " sipas V.k.B. nr.51 date 23.04.019 </t>
  </si>
  <si>
    <t>0 0 05 1110</t>
  </si>
  <si>
    <t xml:space="preserve">Shtese kontrate per objektin "Rikonstrusion I rrugeve rurale te vitit 2018 ) sipas V.K.B. Nr.42  date 25.03.2019 </t>
  </si>
  <si>
    <t xml:space="preserve">2 128001 </t>
  </si>
  <si>
    <t xml:space="preserve">0 0 01 4520 </t>
  </si>
  <si>
    <t xml:space="preserve">Shtese kontrate per objektin "Rehabilitim  urban I zones perreth fushes se sportit " </t>
  </si>
  <si>
    <t xml:space="preserve">0 0  01 8140 </t>
  </si>
  <si>
    <t xml:space="preserve">0 0 01 1110 </t>
  </si>
  <si>
    <t xml:space="preserve">VITI 2018 </t>
  </si>
  <si>
    <t xml:space="preserve">TE TRASHEGUARA </t>
  </si>
  <si>
    <t xml:space="preserve">TOTAL INVESTIMET E VITIT 2019 </t>
  </si>
  <si>
    <t>Ndertim Kopeshti fshatit Semes, Nj.A.Qender</t>
  </si>
  <si>
    <t xml:space="preserve">Instalim e blerje kamerash per objektet shkollore te qytetit ,cerdhet ,kopshtet , rruget kryesore e kryqezimet e qytetit </t>
  </si>
  <si>
    <t xml:space="preserve">ARSIMI BAZE </t>
  </si>
  <si>
    <t>INVESTIMET NGA TE TRASHEGUARAT 2018-2019</t>
  </si>
  <si>
    <t xml:space="preserve">0 0 01 9120 </t>
  </si>
  <si>
    <t>Rehabilitimi urban I zones perreth fushes se sportit ,Librazhd</t>
  </si>
  <si>
    <t>INVESTIME NE PYJE 0 0 01 4260</t>
  </si>
  <si>
    <t xml:space="preserve">Hartim plani te mbareshtrimit te pyjeve ekonomia pyjore Kostenje </t>
  </si>
  <si>
    <t xml:space="preserve">Rrallim pyjesh dhe sistemim pyjesh </t>
  </si>
  <si>
    <t xml:space="preserve">Investime ne pyje </t>
  </si>
  <si>
    <t xml:space="preserve">SPORTI </t>
  </si>
  <si>
    <t>0 0 01 4260</t>
  </si>
  <si>
    <t xml:space="preserve"> ADMMINISTRIM PLANIFIKIM  0 0 01 1110</t>
  </si>
  <si>
    <t>Azhornim per regjistrim fillestar te zones kadastrale te fshatit Qarrishte, Nj.A.Qender</t>
  </si>
  <si>
    <t>Mbrojtje tokes bujqesore dhe Ndertim prite lumore dhe mure mbajtese ne lagjen "Roci", fshati Dardhe , Nj. A.Hotolisht</t>
  </si>
  <si>
    <t>Blerje materiale per ndertim dhe mirembajtje hapesirash midis pallatesh</t>
  </si>
  <si>
    <t xml:space="preserve">Studime-Projektime </t>
  </si>
  <si>
    <t>Blerje pajisje elektronike</t>
  </si>
  <si>
    <t>“.Rikonstruksion i pusetes shkarkuese te rezervuarit Vehcan ,Njesia administrative Hotolisht”</t>
  </si>
  <si>
    <t>Kolaudim per objektin”Rikostruksion i shkolles 9-vjecare Zdrajsh,Orenje”</t>
  </si>
  <si>
    <t>Rikonstruksion Rruges Prevall-Dranovice</t>
  </si>
  <si>
    <t xml:space="preserve">Rikonstruksion I rruges Lunik-Qender </t>
  </si>
  <si>
    <t>2  128 001</t>
  </si>
  <si>
    <t xml:space="preserve">RRUGET  RURALE </t>
  </si>
  <si>
    <t xml:space="preserve">Shtese kontrate "Rikonstruksioni rruges automobilistike te fshatit Dardhe " , detyrim I palikujduar nga ish njesia Hotolisht </t>
  </si>
  <si>
    <t>0 0 0 1 4520</t>
  </si>
  <si>
    <t xml:space="preserve">ARSIMI I MESEM </t>
  </si>
  <si>
    <t xml:space="preserve">Rik.dhe shtese anesore sh.mesme Isa Alla Zgosht  0 0 01 9230 </t>
  </si>
  <si>
    <t xml:space="preserve">Rikonstruksion I rrugeve rurale Bashkia Librazhd viti 2018 Rikonstruksion I rruges Lagja  Carja  - Lagja Balla fshati Gizavesh , N.A.Qender </t>
  </si>
  <si>
    <t>III.RIKONSTRUKSION I UJESJELLSAVE</t>
  </si>
  <si>
    <t>Rikonstruksion I ujesjellesit fshati Prevall, Nj.A.Lunik</t>
  </si>
  <si>
    <t xml:space="preserve">Kolaudime dhe mbikqyrje te viteve me pare te palikujduara </t>
  </si>
  <si>
    <t xml:space="preserve">Riparim lere betoni e plasmasi ekonomia pyjore ,Polis fshati Gurshpate , ekonomia pyjore Dardhe -xhyre , ekonomia pyjore fshati Vilan Polis </t>
  </si>
  <si>
    <t>UJITJA E KULLIMI 0 0 05 4240 231</t>
  </si>
  <si>
    <t xml:space="preserve">Punime per transportin e tubave dhe ndertimin e  sifonit te kanalit te ujitjes ,lagja Alla  Shpata ,fshati Zgosht </t>
  </si>
  <si>
    <t>0 0 05 4240</t>
  </si>
  <si>
    <t xml:space="preserve">Ndertim prite gjatesore me gabiona per reahabilitimin rruga e Shese ,Lagja Poda Librazhd </t>
  </si>
  <si>
    <t xml:space="preserve">0 0 01 /059230 </t>
  </si>
  <si>
    <t>0 0 0 1/05 8130</t>
  </si>
  <si>
    <t>0 0 0 1/05 8140</t>
  </si>
  <si>
    <t xml:space="preserve">00  05 1110 </t>
  </si>
  <si>
    <t>0 0 05 4260</t>
  </si>
  <si>
    <t xml:space="preserve">TOTALI I INVESTIMEVE  2018-2019 </t>
  </si>
  <si>
    <t>TOTALI I</t>
  </si>
  <si>
    <t xml:space="preserve">TOTALI I PERGJITHSHEM </t>
  </si>
  <si>
    <t>Shtese Rikonstruksion I palestres se shkolles se mesme "I.Muca "</t>
  </si>
  <si>
    <t xml:space="preserve">00 05 9120 </t>
  </si>
  <si>
    <t>VITI 2022</t>
  </si>
  <si>
    <t>Rikonstruksion I rruges automobilistike te fshatit Dardhe "</t>
  </si>
  <si>
    <t xml:space="preserve">Rikonstruksion kanali I "Allanit " Dorez </t>
  </si>
  <si>
    <t xml:space="preserve">Rikomnstruksion I Kanalit te Malit Hotolisht (Faza II-te) </t>
  </si>
  <si>
    <t xml:space="preserve">Rezervuari Shebenikut -kanali Rinas </t>
  </si>
  <si>
    <t xml:space="preserve">Rikonstruksion I kanalit "RINE " Dorez Qender </t>
  </si>
  <si>
    <t xml:space="preserve">Studime-projektime </t>
  </si>
  <si>
    <t xml:space="preserve">Investime ne shkollat e arsimit baze </t>
  </si>
  <si>
    <t xml:space="preserve">Investime ne rruget rurale </t>
  </si>
  <si>
    <t xml:space="preserve">Investime ne ujesjellesat e njesive admministrative </t>
  </si>
  <si>
    <t xml:space="preserve">TOTALI 2020 -2022  ME FONDET E BASHKISE </t>
  </si>
  <si>
    <t xml:space="preserve">ME FONDET E BUXHETIT TE SHTETIT DHE FONDET E RAJONEVE </t>
  </si>
  <si>
    <t xml:space="preserve">Rikonstruksion dhe shtese anesore , shkolla e mesme e bashkuar +ndertim palestre +sistem ngrohje " shkolla Rrahman Cota  </t>
  </si>
  <si>
    <t xml:space="preserve">Rikonstruksion dhe shtese anesore ,shkolla e mesme e bashkuar "Isa Alla " </t>
  </si>
  <si>
    <t>Mbikqyrje ujesjellesat</t>
  </si>
  <si>
    <t xml:space="preserve">Permirsim I kushteve te banimit te komunitetit rom </t>
  </si>
  <si>
    <t xml:space="preserve">TOTALI I INVESTIMEVE TE REJA </t>
  </si>
  <si>
    <t xml:space="preserve">TOTALI I PERGJITHSHEM   2020-2022 </t>
  </si>
  <si>
    <t xml:space="preserve">TOTALI 2020-222 ME FONDET E BUXHETIT DHE FZHR-SE </t>
  </si>
  <si>
    <t>LISTA E PROJEKTEVE TE PARASHIKUARA PER  PROGRAMIN BUXHETOR AFATMESEM 2020-2022</t>
  </si>
  <si>
    <t xml:space="preserve">Pakesim me V.k.B. Nr.72 date 10.06.2019 </t>
  </si>
  <si>
    <t xml:space="preserve">0 0 0 5 9120 </t>
  </si>
  <si>
    <t xml:space="preserve">Ndertim ure ti Beli mbi lumin Shkumbin per Lagjen "Rrethi I Bardhe " Njesia Hotolisht </t>
  </si>
  <si>
    <t xml:space="preserve">Shtese anesore 3KT dhe ndertim palestre per shkollen 9-vjecare "Vilson Blloshmi " </t>
  </si>
  <si>
    <t>Rikonstruksion I kanalit  vadites Gurakuq-Kuturman (Loti I-re  ndertimi I sifonit te Madh )</t>
  </si>
  <si>
    <t>Rikonstruksion I kanalit Gurakuq-Kuturman (Degezimi Orenje -Floq  )</t>
  </si>
  <si>
    <t xml:space="preserve">Rikonstruksion I kanalit te "Mesit " Dorez Librazhd (Faza e Pare ) </t>
  </si>
  <si>
    <t xml:space="preserve">Bashkefinancim projekte rikonstruksion objekte private ne bashkepronesi </t>
  </si>
  <si>
    <t xml:space="preserve">Mbikqyrje Kolaudime </t>
  </si>
  <si>
    <t xml:space="preserve">Instalim I sistemit te ngrohjes kopshti Nr.2 </t>
  </si>
  <si>
    <t xml:space="preserve">Ndertim Central Park (Parku Qendror ) Faza I-re </t>
  </si>
  <si>
    <t xml:space="preserve">Ndertim Miniparku (Faza e Dyte ) </t>
  </si>
  <si>
    <t xml:space="preserve">Bashkefinancime per projektet e FZHR-se ne rruge e sheshe </t>
  </si>
  <si>
    <t xml:space="preserve">Investime ne kulture e sport </t>
  </si>
  <si>
    <t>ok</t>
  </si>
  <si>
    <t xml:space="preserve">Blerje arme neuroparalizuese sipas V.K.B. Nr.92 date 27.08.2019 </t>
  </si>
  <si>
    <t xml:space="preserve">Krijim murali ne fasaden e pallatit nr.12 </t>
  </si>
  <si>
    <t xml:space="preserve">Rikonstruksion kati I pare  I gjykates </t>
  </si>
  <si>
    <t>0 0 0 1 1110</t>
  </si>
  <si>
    <t xml:space="preserve">Ndertim vepra rrugore dhe ujore ne Njesite administrative te Bashkise Librazhd </t>
  </si>
  <si>
    <t>0 0 01 4520</t>
  </si>
  <si>
    <t xml:space="preserve">Shtese fondi sipas marreveshjes se bashkepunimit me Keshillin e Qarkut sipas v.k.b nr.27 date 15.02.2019 </t>
  </si>
  <si>
    <t xml:space="preserve">Projekte per permirsimin e kushteve te banimit per komunitete te pafavorizuara </t>
  </si>
  <si>
    <t xml:space="preserve">Riparime te pjesshme ne kanalet vaditese te Njesive Administrative </t>
  </si>
  <si>
    <t xml:space="preserve">Ndertim prite gjatesore fshati Xhyre ( vazhdimi ) </t>
  </si>
  <si>
    <t xml:space="preserve">Prita lumore , mbrojtje e tokave bujqesore etj </t>
  </si>
  <si>
    <t xml:space="preserve">Rikonstruksion I oborrit dhe punime ne hollin e shkolles se mesme "Ibrahim Muca " </t>
  </si>
  <si>
    <t xml:space="preserve">Rikonstruksion I rruges se fshatit Hotolisht dhe kthesa e Xhyres ,njesia ad.Hotolisht </t>
  </si>
  <si>
    <t xml:space="preserve">Ndertim I ures kembesore Neshte-Prevall </t>
  </si>
  <si>
    <t xml:space="preserve">Rikonstruksion rruge rurale dhe hapje trase ne rrugen e lagjes Roci-Bogdani </t>
  </si>
  <si>
    <t xml:space="preserve">Rikonstruksion dhe shtim prurje ne ujesjellesin  ekzistues Letem , nj.a.Lunik </t>
  </si>
  <si>
    <t>Insatlim kamera sigurie ne rruget kryesore te qytetit (Faza dyte)</t>
  </si>
  <si>
    <t xml:space="preserve">Bashkefinancime per projektet e investimeve  nga Ministite dhe FZHR-ja </t>
  </si>
  <si>
    <t xml:space="preserve">Blerje ndricues robot led profesioanl per Pallatin e Kultures se qytetit </t>
  </si>
  <si>
    <t>rruget</t>
  </si>
  <si>
    <t>adm</t>
  </si>
  <si>
    <t>ujesjelles</t>
  </si>
  <si>
    <t xml:space="preserve">INVESTIMET ME DY FAZA FINANCIMI 2019-2020 </t>
  </si>
  <si>
    <t>0 0  05 4520 231</t>
  </si>
  <si>
    <t>Ndertim ujesjellesi per lagjet Merqize, dhe Spathar, nj.a Qender, bashkia Librazhd+ujesjellesi Frare nj.a.Hotolisht</t>
  </si>
  <si>
    <t xml:space="preserve"> "Riparim depozite Ujsjellesi Vulcan dhe Sistem KUZ Hotolisht</t>
  </si>
  <si>
    <t>0 0 0 1 4240 231</t>
  </si>
  <si>
    <t>0 0  0 5 6330 231</t>
  </si>
  <si>
    <t xml:space="preserve">0 0 05 6330 231 </t>
  </si>
  <si>
    <t>0 0 05 9120 231</t>
  </si>
  <si>
    <t>Bashkefinancim per objektin Rehabilitim, perforcim banesash ekzistuese, rikonstruksion qendra e fshatit Togez</t>
  </si>
  <si>
    <t>Bashkefinancim projekte per permiresimin e banesave te komuniteteve te pafavorizuara per vitin 2019 -2020</t>
  </si>
  <si>
    <t xml:space="preserve">NE LEKE </t>
  </si>
  <si>
    <t xml:space="preserve">FINANCIMI NE VITE </t>
  </si>
  <si>
    <t xml:space="preserve">PROGRAMI BUXHETOR </t>
  </si>
  <si>
    <t xml:space="preserve">VLERAE KONTRATES </t>
  </si>
  <si>
    <t xml:space="preserve">TOTALI I INVESTIMEVE TE REJA PER VITIN 2020 </t>
  </si>
  <si>
    <t xml:space="preserve">TABELA Nr.5 </t>
  </si>
  <si>
    <t>TABELA NR 5/1</t>
  </si>
  <si>
    <t xml:space="preserve"> </t>
  </si>
  <si>
    <t>0 0 01 6190 231</t>
  </si>
  <si>
    <t>TR.SPECIFIKE</t>
  </si>
  <si>
    <t xml:space="preserve">TE ARDHURA </t>
  </si>
  <si>
    <t>0 0 01 1110 231</t>
  </si>
  <si>
    <t xml:space="preserve">TRANSFERTA SPECIFIKE </t>
  </si>
  <si>
    <t>0 0 01 42440 231</t>
  </si>
  <si>
    <t>0 00 1 8220 231</t>
  </si>
  <si>
    <t>0 0 01 6330 231</t>
  </si>
  <si>
    <t xml:space="preserve">0 0 05 4520 231 </t>
  </si>
  <si>
    <t>0 0 01 4240 231</t>
  </si>
  <si>
    <t xml:space="preserve">0 0 01 4240 231 </t>
  </si>
  <si>
    <t>0 0 0 1 4520 231</t>
  </si>
  <si>
    <t>0 0 01 4520  231</t>
  </si>
  <si>
    <t xml:space="preserve">0 0 0 1 4520 231 </t>
  </si>
  <si>
    <t>KRYETARI I KESHILLIT TE BASHKISE</t>
  </si>
  <si>
    <t xml:space="preserve">               SHEFKI BAHITI </t>
  </si>
  <si>
    <t xml:space="preserve">LISTA E PROJEKTEVE TE PARASHIKUARA PER  BUXHETIN E VITIT 2020  </t>
  </si>
  <si>
    <t>0 0 05 4260  231</t>
  </si>
  <si>
    <t xml:space="preserve">0 0 005 9230 231 </t>
  </si>
  <si>
    <t>0 0 05 4520 231</t>
  </si>
  <si>
    <t xml:space="preserve">0 0 05 1110 231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</si>
</sst>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i/>
      <sz val="10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  <font>
      <b/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Cambria"/>
      <family val="1"/>
    </font>
    <font>
      <sz val="10"/>
      <color rgb="FF000000"/>
      <name val="Arial"/>
      <family val="2"/>
    </font>
    <font>
      <sz val="11"/>
      <name val="Calibri"/>
      <family val="2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b/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vertical="center"/>
    </xf>
    <xf numFmtId="0" fontId="0" fillId="0" borderId="1" xfId="0" applyFill="1" applyBorder="1"/>
    <xf numFmtId="164" fontId="0" fillId="0" borderId="1" xfId="1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5" xfId="0" applyFont="1" applyFill="1" applyBorder="1" applyAlignment="1">
      <alignment wrapText="1"/>
    </xf>
    <xf numFmtId="0" fontId="7" fillId="2" borderId="1" xfId="0" applyFont="1" applyFill="1" applyBorder="1"/>
    <xf numFmtId="0" fontId="7" fillId="0" borderId="1" xfId="0" applyFont="1" applyFill="1" applyBorder="1"/>
    <xf numFmtId="164" fontId="7" fillId="0" borderId="1" xfId="1" applyNumberFormat="1" applyFont="1" applyFill="1" applyBorder="1"/>
    <xf numFmtId="0" fontId="0" fillId="0" borderId="0" xfId="0"/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164" fontId="8" fillId="3" borderId="1" xfId="1" applyNumberFormat="1" applyFont="1" applyFill="1" applyBorder="1" applyAlignment="1">
      <alignment horizontal="center" wrapText="1"/>
    </xf>
    <xf numFmtId="164" fontId="9" fillId="3" borderId="1" xfId="1" applyNumberFormat="1" applyFont="1" applyFill="1" applyBorder="1" applyAlignment="1">
      <alignment vertical="center" wrapText="1"/>
    </xf>
    <xf numFmtId="0" fontId="7" fillId="3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wrapText="1"/>
    </xf>
    <xf numFmtId="164" fontId="2" fillId="2" borderId="3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vertical="center"/>
    </xf>
    <xf numFmtId="0" fontId="13" fillId="0" borderId="1" xfId="0" applyFont="1" applyFill="1" applyBorder="1"/>
    <xf numFmtId="164" fontId="13" fillId="0" borderId="1" xfId="1" applyNumberFormat="1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164" fontId="10" fillId="0" borderId="1" xfId="1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0" fontId="0" fillId="3" borderId="1" xfId="0" applyFill="1" applyBorder="1" applyAlignment="1">
      <alignment horizontal="left" wrapText="1"/>
    </xf>
    <xf numFmtId="0" fontId="0" fillId="2" borderId="15" xfId="0" applyFill="1" applyBorder="1"/>
    <xf numFmtId="0" fontId="0" fillId="2" borderId="5" xfId="0" applyFill="1" applyBorder="1"/>
    <xf numFmtId="164" fontId="0" fillId="0" borderId="4" xfId="1" applyNumberFormat="1" applyFont="1" applyFill="1" applyBorder="1"/>
    <xf numFmtId="164" fontId="7" fillId="0" borderId="4" xfId="1" applyNumberFormat="1" applyFont="1" applyFill="1" applyBorder="1"/>
    <xf numFmtId="164" fontId="13" fillId="0" borderId="4" xfId="1" applyNumberFormat="1" applyFont="1" applyFill="1" applyBorder="1"/>
    <xf numFmtId="164" fontId="2" fillId="0" borderId="4" xfId="1" applyNumberFormat="1" applyFont="1" applyFill="1" applyBorder="1" applyAlignment="1">
      <alignment vertical="center" wrapText="1"/>
    </xf>
    <xf numFmtId="164" fontId="10" fillId="0" borderId="4" xfId="1" applyNumberFormat="1" applyFont="1" applyFill="1" applyBorder="1" applyAlignment="1">
      <alignment wrapText="1"/>
    </xf>
    <xf numFmtId="164" fontId="0" fillId="0" borderId="4" xfId="1" applyNumberFormat="1" applyFont="1" applyBorder="1"/>
    <xf numFmtId="0" fontId="0" fillId="0" borderId="4" xfId="0" applyBorder="1"/>
    <xf numFmtId="0" fontId="0" fillId="2" borderId="8" xfId="0" applyFill="1" applyBorder="1"/>
    <xf numFmtId="0" fontId="0" fillId="2" borderId="11" xfId="0" applyFill="1" applyBorder="1"/>
    <xf numFmtId="0" fontId="10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/>
    <xf numFmtId="164" fontId="7" fillId="2" borderId="4" xfId="0" applyNumberFormat="1" applyFont="1" applyFill="1" applyBorder="1"/>
    <xf numFmtId="0" fontId="7" fillId="2" borderId="0" xfId="0" applyFont="1" applyFill="1"/>
    <xf numFmtId="0" fontId="8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vertical="center"/>
    </xf>
    <xf numFmtId="0" fontId="20" fillId="3" borderId="1" xfId="0" applyFont="1" applyFill="1" applyBorder="1"/>
    <xf numFmtId="0" fontId="2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22" fillId="3" borderId="1" xfId="1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164" fontId="0" fillId="5" borderId="1" xfId="1" applyNumberFormat="1" applyFont="1" applyFill="1" applyBorder="1"/>
    <xf numFmtId="0" fontId="16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64" fontId="2" fillId="2" borderId="1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/>
    </xf>
    <xf numFmtId="164" fontId="15" fillId="5" borderId="1" xfId="1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4" xfId="0" applyFill="1" applyBorder="1"/>
    <xf numFmtId="164" fontId="0" fillId="3" borderId="4" xfId="1" applyNumberFormat="1" applyFont="1" applyFill="1" applyBorder="1"/>
    <xf numFmtId="0" fontId="0" fillId="3" borderId="1" xfId="0" applyFill="1" applyBorder="1" applyAlignment="1">
      <alignment horizontal="center" vertical="center"/>
    </xf>
    <xf numFmtId="43" fontId="0" fillId="3" borderId="1" xfId="1" applyFont="1" applyFill="1" applyBorder="1"/>
    <xf numFmtId="0" fontId="0" fillId="3" borderId="0" xfId="0" applyFill="1"/>
    <xf numFmtId="164" fontId="14" fillId="3" borderId="1" xfId="1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vertical="center"/>
    </xf>
    <xf numFmtId="0" fontId="0" fillId="6" borderId="0" xfId="0" applyFill="1"/>
    <xf numFmtId="0" fontId="3" fillId="3" borderId="1" xfId="0" applyFont="1" applyFill="1" applyBorder="1" applyAlignment="1">
      <alignment horizontal="center" vertical="center"/>
    </xf>
    <xf numFmtId="164" fontId="0" fillId="0" borderId="0" xfId="0" applyNumberForma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 wrapText="1"/>
    </xf>
    <xf numFmtId="164" fontId="2" fillId="6" borderId="1" xfId="1" applyNumberFormat="1" applyFont="1" applyFill="1" applyBorder="1" applyAlignment="1">
      <alignment vertical="center"/>
    </xf>
    <xf numFmtId="0" fontId="7" fillId="6" borderId="1" xfId="0" applyFont="1" applyFill="1" applyBorder="1"/>
    <xf numFmtId="164" fontId="7" fillId="6" borderId="1" xfId="0" applyNumberFormat="1" applyFont="1" applyFill="1" applyBorder="1"/>
    <xf numFmtId="164" fontId="7" fillId="6" borderId="4" xfId="0" applyNumberFormat="1" applyFont="1" applyFill="1" applyBorder="1"/>
    <xf numFmtId="0" fontId="7" fillId="6" borderId="0" xfId="0" applyFont="1" applyFill="1"/>
    <xf numFmtId="164" fontId="0" fillId="6" borderId="0" xfId="0" applyNumberFormat="1" applyFill="1"/>
    <xf numFmtId="164" fontId="22" fillId="5" borderId="1" xfId="1" applyNumberFormat="1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left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8" fillId="3" borderId="1" xfId="1" applyNumberFormat="1" applyFont="1" applyFill="1" applyBorder="1" applyAlignment="1" applyProtection="1">
      <protection locked="0"/>
    </xf>
    <xf numFmtId="0" fontId="28" fillId="3" borderId="1" xfId="0" applyFont="1" applyFill="1" applyBorder="1"/>
    <xf numFmtId="0" fontId="3" fillId="3" borderId="1" xfId="0" applyFont="1" applyFill="1" applyBorder="1" applyAlignment="1" applyProtection="1">
      <alignment vertical="center" wrapText="1"/>
      <protection locked="0"/>
    </xf>
    <xf numFmtId="3" fontId="29" fillId="3" borderId="1" xfId="1" applyNumberFormat="1" applyFont="1" applyFill="1" applyBorder="1" applyAlignment="1" applyProtection="1">
      <protection locked="0"/>
    </xf>
    <xf numFmtId="164" fontId="32" fillId="3" borderId="1" xfId="1" applyNumberFormat="1" applyFont="1" applyFill="1" applyBorder="1" applyAlignment="1" applyProtection="1">
      <alignment horizontal="center"/>
      <protection locked="0"/>
    </xf>
    <xf numFmtId="164" fontId="30" fillId="3" borderId="1" xfId="1" applyNumberFormat="1" applyFont="1" applyFill="1" applyBorder="1" applyAlignment="1">
      <alignment vertical="center"/>
    </xf>
    <xf numFmtId="164" fontId="30" fillId="3" borderId="1" xfId="1" applyNumberFormat="1" applyFont="1" applyFill="1" applyBorder="1" applyAlignment="1" applyProtection="1">
      <alignment vertical="center" wrapText="1"/>
      <protection locked="0"/>
    </xf>
    <xf numFmtId="164" fontId="30" fillId="0" borderId="1" xfId="1" applyNumberFormat="1" applyFont="1" applyFill="1" applyBorder="1" applyAlignment="1">
      <alignment vertical="center"/>
    </xf>
    <xf numFmtId="3" fontId="31" fillId="3" borderId="1" xfId="1" applyNumberFormat="1" applyFont="1" applyFill="1" applyBorder="1" applyAlignment="1" applyProtection="1">
      <alignment horizontal="right"/>
      <protection locked="0"/>
    </xf>
    <xf numFmtId="164" fontId="2" fillId="3" borderId="1" xfId="1" applyNumberFormat="1" applyFont="1" applyFill="1" applyBorder="1" applyAlignment="1">
      <alignment vertical="center"/>
    </xf>
    <xf numFmtId="164" fontId="12" fillId="3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164" fontId="28" fillId="3" borderId="1" xfId="1" applyNumberFormat="1" applyFont="1" applyFill="1" applyBorder="1" applyProtection="1">
      <protection locked="0"/>
    </xf>
    <xf numFmtId="164" fontId="34" fillId="3" borderId="1" xfId="1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/>
    </xf>
    <xf numFmtId="0" fontId="0" fillId="4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164" fontId="33" fillId="4" borderId="1" xfId="1" applyNumberFormat="1" applyFont="1" applyFill="1" applyBorder="1" applyAlignment="1">
      <alignment vertical="center"/>
    </xf>
    <xf numFmtId="0" fontId="7" fillId="4" borderId="1" xfId="0" applyFont="1" applyFill="1" applyBorder="1"/>
    <xf numFmtId="0" fontId="7" fillId="4" borderId="0" xfId="0" applyFont="1" applyFill="1"/>
    <xf numFmtId="164" fontId="0" fillId="3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32" fillId="3" borderId="1" xfId="1" applyNumberFormat="1" applyFont="1" applyFill="1" applyBorder="1" applyAlignment="1">
      <alignment horizontal="right"/>
    </xf>
    <xf numFmtId="3" fontId="32" fillId="3" borderId="1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/>
    </xf>
    <xf numFmtId="0" fontId="35" fillId="3" borderId="1" xfId="0" applyFont="1" applyFill="1" applyBorder="1" applyAlignment="1" applyProtection="1">
      <alignment horizontal="left" wrapText="1"/>
      <protection locked="0"/>
    </xf>
    <xf numFmtId="164" fontId="16" fillId="3" borderId="1" xfId="1" applyNumberFormat="1" applyFont="1" applyFill="1" applyBorder="1" applyAlignment="1" applyProtection="1">
      <alignment horizontal="right"/>
      <protection locked="0"/>
    </xf>
    <xf numFmtId="0" fontId="7" fillId="3" borderId="0" xfId="0" applyFont="1" applyFill="1"/>
    <xf numFmtId="0" fontId="23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 applyProtection="1">
      <alignment wrapText="1"/>
      <protection locked="0"/>
    </xf>
    <xf numFmtId="0" fontId="23" fillId="3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wrapText="1"/>
    </xf>
    <xf numFmtId="164" fontId="10" fillId="0" borderId="0" xfId="0" applyNumberFormat="1" applyFont="1" applyFill="1"/>
    <xf numFmtId="0" fontId="27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1" xfId="1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wrapText="1"/>
    </xf>
    <xf numFmtId="164" fontId="2" fillId="7" borderId="1" xfId="1" applyNumberFormat="1" applyFont="1" applyFill="1" applyBorder="1" applyAlignment="1">
      <alignment vertical="center" wrapText="1"/>
    </xf>
    <xf numFmtId="164" fontId="2" fillId="7" borderId="4" xfId="1" applyNumberFormat="1" applyFont="1" applyFill="1" applyBorder="1" applyAlignment="1">
      <alignment vertical="center" wrapText="1"/>
    </xf>
    <xf numFmtId="164" fontId="7" fillId="7" borderId="1" xfId="1" applyNumberFormat="1" applyFont="1" applyFill="1" applyBorder="1"/>
    <xf numFmtId="0" fontId="30" fillId="0" borderId="1" xfId="0" applyFont="1" applyFill="1" applyBorder="1" applyAlignment="1">
      <alignment vertical="center" wrapText="1"/>
    </xf>
    <xf numFmtId="164" fontId="2" fillId="5" borderId="1" xfId="1" applyNumberFormat="1" applyFont="1" applyFill="1" applyBorder="1" applyAlignment="1">
      <alignment vertical="center"/>
    </xf>
    <xf numFmtId="164" fontId="12" fillId="5" borderId="1" xfId="1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vertical="center" wrapText="1"/>
      <protection locked="0"/>
    </xf>
    <xf numFmtId="164" fontId="30" fillId="5" borderId="1" xfId="1" applyNumberFormat="1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right" vertical="center"/>
    </xf>
    <xf numFmtId="0" fontId="0" fillId="5" borderId="1" xfId="0" applyFill="1" applyBorder="1"/>
    <xf numFmtId="0" fontId="0" fillId="5" borderId="0" xfId="0" applyFill="1"/>
    <xf numFmtId="0" fontId="3" fillId="5" borderId="3" xfId="0" applyFont="1" applyFill="1" applyBorder="1" applyAlignment="1" applyProtection="1">
      <alignment vertical="center" wrapText="1"/>
      <protection locked="0"/>
    </xf>
    <xf numFmtId="0" fontId="27" fillId="5" borderId="1" xfId="0" applyFont="1" applyFill="1" applyBorder="1" applyAlignment="1" applyProtection="1">
      <alignment horizontal="left" wrapText="1"/>
      <protection locked="0"/>
    </xf>
    <xf numFmtId="164" fontId="8" fillId="5" borderId="1" xfId="1" applyNumberFormat="1" applyFont="1" applyFill="1" applyBorder="1" applyAlignment="1" applyProtection="1">
      <alignment horizontal="right"/>
      <protection locked="0"/>
    </xf>
    <xf numFmtId="3" fontId="31" fillId="5" borderId="1" xfId="1" applyNumberFormat="1" applyFont="1" applyFill="1" applyBorder="1" applyAlignment="1" applyProtection="1">
      <alignment horizontal="right"/>
      <protection locked="0"/>
    </xf>
    <xf numFmtId="3" fontId="32" fillId="5" borderId="1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3" fontId="29" fillId="5" borderId="1" xfId="1" applyNumberFormat="1" applyFont="1" applyFill="1" applyBorder="1" applyAlignment="1" applyProtection="1">
      <protection locked="0"/>
    </xf>
    <xf numFmtId="164" fontId="32" fillId="5" borderId="1" xfId="1" applyNumberFormat="1" applyFont="1" applyFill="1" applyBorder="1" applyAlignment="1">
      <alignment horizontal="right"/>
    </xf>
    <xf numFmtId="0" fontId="27" fillId="5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0" fontId="37" fillId="0" borderId="4" xfId="0" applyNumberFormat="1" applyFont="1" applyFill="1" applyBorder="1" applyAlignment="1">
      <alignment vertical="top" wrapText="1" readingOrder="1"/>
    </xf>
    <xf numFmtId="0" fontId="0" fillId="0" borderId="1" xfId="0" applyBorder="1" applyAlignment="1">
      <alignment wrapText="1"/>
    </xf>
    <xf numFmtId="164" fontId="2" fillId="3" borderId="1" xfId="1" applyNumberFormat="1" applyFont="1" applyFill="1" applyBorder="1" applyAlignment="1">
      <alignment vertical="center" wrapText="1"/>
    </xf>
    <xf numFmtId="164" fontId="29" fillId="3" borderId="1" xfId="1" applyNumberFormat="1" applyFont="1" applyFill="1" applyBorder="1"/>
    <xf numFmtId="164" fontId="0" fillId="3" borderId="1" xfId="0" applyNumberFormat="1" applyFill="1" applyBorder="1"/>
    <xf numFmtId="164" fontId="38" fillId="3" borderId="1" xfId="1" applyNumberFormat="1" applyFont="1" applyFill="1" applyBorder="1" applyAlignment="1">
      <alignment vertical="top" wrapText="1" readingOrder="1"/>
    </xf>
    <xf numFmtId="0" fontId="3" fillId="3" borderId="1" xfId="0" applyFont="1" applyFill="1" applyBorder="1" applyAlignment="1">
      <alignment vertical="center" wrapText="1"/>
    </xf>
    <xf numFmtId="0" fontId="0" fillId="6" borderId="18" xfId="0" applyFill="1" applyBorder="1"/>
    <xf numFmtId="164" fontId="2" fillId="6" borderId="16" xfId="1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/>
    <xf numFmtId="0" fontId="2" fillId="6" borderId="5" xfId="0" applyFont="1" applyFill="1" applyBorder="1" applyAlignment="1">
      <alignment wrapText="1"/>
    </xf>
    <xf numFmtId="164" fontId="2" fillId="6" borderId="3" xfId="1" applyNumberFormat="1" applyFont="1" applyFill="1" applyBorder="1" applyAlignment="1">
      <alignment horizontal="center" vertical="center"/>
    </xf>
    <xf numFmtId="164" fontId="2" fillId="6" borderId="3" xfId="1" applyNumberFormat="1" applyFont="1" applyFill="1" applyBorder="1" applyAlignment="1">
      <alignment horizontal="center" vertical="center" wrapText="1"/>
    </xf>
    <xf numFmtId="164" fontId="2" fillId="6" borderId="2" xfId="1" applyNumberFormat="1" applyFont="1" applyFill="1" applyBorder="1" applyAlignment="1">
      <alignment horizontal="center" vertical="center" wrapText="1"/>
    </xf>
    <xf numFmtId="164" fontId="2" fillId="6" borderId="17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164" fontId="7" fillId="6" borderId="1" xfId="1" applyNumberFormat="1" applyFont="1" applyFill="1" applyBorder="1"/>
    <xf numFmtId="0" fontId="39" fillId="0" borderId="0" xfId="0" applyFont="1"/>
    <xf numFmtId="0" fontId="23" fillId="0" borderId="0" xfId="0" applyFont="1"/>
    <xf numFmtId="164" fontId="7" fillId="3" borderId="1" xfId="1" applyNumberFormat="1" applyFont="1" applyFill="1" applyBorder="1"/>
    <xf numFmtId="164" fontId="7" fillId="3" borderId="3" xfId="1" applyNumberFormat="1" applyFont="1" applyFill="1" applyBorder="1"/>
    <xf numFmtId="164" fontId="16" fillId="3" borderId="1" xfId="1" applyNumberFormat="1" applyFont="1" applyFill="1" applyBorder="1" applyAlignment="1">
      <alignment horizontal="center" wrapText="1"/>
    </xf>
    <xf numFmtId="164" fontId="25" fillId="3" borderId="1" xfId="1" applyNumberFormat="1" applyFont="1" applyFill="1" applyBorder="1" applyAlignment="1">
      <alignment vertical="center" wrapText="1"/>
    </xf>
    <xf numFmtId="164" fontId="40" fillId="3" borderId="1" xfId="1" applyNumberFormat="1" applyFont="1" applyFill="1" applyBorder="1" applyAlignment="1">
      <alignment vertical="top" wrapText="1" readingOrder="1"/>
    </xf>
    <xf numFmtId="0" fontId="7" fillId="6" borderId="15" xfId="0" applyFont="1" applyFill="1" applyBorder="1"/>
    <xf numFmtId="0" fontId="7" fillId="6" borderId="5" xfId="0" applyFont="1" applyFill="1" applyBorder="1"/>
    <xf numFmtId="0" fontId="8" fillId="3" borderId="1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64" fontId="8" fillId="3" borderId="1" xfId="1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horizontal="right" vertical="center"/>
    </xf>
    <xf numFmtId="0" fontId="8" fillId="3" borderId="1" xfId="0" applyFont="1" applyFill="1" applyBorder="1"/>
    <xf numFmtId="164" fontId="8" fillId="3" borderId="1" xfId="1" applyNumberFormat="1" applyFont="1" applyFill="1" applyBorder="1"/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vertical="center" wrapText="1"/>
    </xf>
    <xf numFmtId="3" fontId="9" fillId="3" borderId="1" xfId="1" applyNumberFormat="1" applyFont="1" applyFill="1" applyBorder="1" applyAlignment="1" applyProtection="1">
      <protection locked="0"/>
    </xf>
    <xf numFmtId="3" fontId="9" fillId="3" borderId="1" xfId="1" applyNumberFormat="1" applyFont="1" applyFill="1" applyBorder="1" applyAlignment="1" applyProtection="1">
      <alignment horizontal="right"/>
      <protection locked="0"/>
    </xf>
    <xf numFmtId="164" fontId="8" fillId="3" borderId="1" xfId="1" applyNumberFormat="1" applyFont="1" applyFill="1" applyBorder="1" applyAlignment="1">
      <alignment horizontal="right"/>
    </xf>
    <xf numFmtId="43" fontId="8" fillId="3" borderId="1" xfId="1" applyFont="1" applyFill="1" applyBorder="1"/>
    <xf numFmtId="3" fontId="9" fillId="3" borderId="1" xfId="1" applyNumberFormat="1" applyFont="1" applyFill="1" applyBorder="1" applyAlignment="1" applyProtection="1">
      <alignment wrapText="1"/>
      <protection locked="0"/>
    </xf>
    <xf numFmtId="3" fontId="8" fillId="3" borderId="1" xfId="0" applyNumberFormat="1" applyFont="1" applyFill="1" applyBorder="1" applyAlignment="1">
      <alignment horizontal="right"/>
    </xf>
    <xf numFmtId="0" fontId="35" fillId="0" borderId="0" xfId="0" applyFont="1"/>
    <xf numFmtId="0" fontId="27" fillId="0" borderId="0" xfId="0" applyFont="1"/>
    <xf numFmtId="164" fontId="2" fillId="6" borderId="6" xfId="1" applyNumberFormat="1" applyFont="1" applyFill="1" applyBorder="1" applyAlignment="1">
      <alignment horizontal="center" vertical="center" wrapText="1"/>
    </xf>
    <xf numFmtId="164" fontId="2" fillId="6" borderId="20" xfId="1" applyNumberFormat="1" applyFont="1" applyFill="1" applyBorder="1" applyAlignment="1">
      <alignment horizontal="center" vertical="center" wrapText="1"/>
    </xf>
    <xf numFmtId="164" fontId="2" fillId="6" borderId="21" xfId="1" applyNumberFormat="1" applyFont="1" applyFill="1" applyBorder="1" applyAlignment="1">
      <alignment horizontal="center" vertical="center" wrapText="1"/>
    </xf>
    <xf numFmtId="164" fontId="2" fillId="6" borderId="22" xfId="1" applyNumberFormat="1" applyFont="1" applyFill="1" applyBorder="1" applyAlignment="1">
      <alignment horizontal="center" vertical="center" wrapText="1"/>
    </xf>
    <xf numFmtId="0" fontId="8" fillId="0" borderId="23" xfId="0" applyFont="1" applyBorder="1"/>
    <xf numFmtId="164" fontId="8" fillId="3" borderId="24" xfId="0" applyNumberFormat="1" applyFont="1" applyFill="1" applyBorder="1"/>
    <xf numFmtId="0" fontId="8" fillId="3" borderId="24" xfId="0" applyFont="1" applyFill="1" applyBorder="1"/>
    <xf numFmtId="0" fontId="8" fillId="0" borderId="0" xfId="0" applyFont="1" applyBorder="1"/>
    <xf numFmtId="164" fontId="8" fillId="3" borderId="24" xfId="1" applyNumberFormat="1" applyFont="1" applyFill="1" applyBorder="1"/>
    <xf numFmtId="0" fontId="8" fillId="0" borderId="25" xfId="0" applyFont="1" applyBorder="1"/>
    <xf numFmtId="164" fontId="8" fillId="3" borderId="3" xfId="1" applyNumberFormat="1" applyFont="1" applyFill="1" applyBorder="1" applyAlignment="1">
      <alignment vertical="center"/>
    </xf>
    <xf numFmtId="164" fontId="8" fillId="3" borderId="3" xfId="1" applyNumberFormat="1" applyFont="1" applyFill="1" applyBorder="1" applyAlignment="1">
      <alignment horizontal="right" vertical="center"/>
    </xf>
    <xf numFmtId="0" fontId="8" fillId="3" borderId="3" xfId="0" applyFont="1" applyFill="1" applyBorder="1"/>
    <xf numFmtId="164" fontId="8" fillId="3" borderId="3" xfId="1" applyNumberFormat="1" applyFont="1" applyFill="1" applyBorder="1"/>
    <xf numFmtId="164" fontId="8" fillId="3" borderId="26" xfId="0" applyNumberFormat="1" applyFont="1" applyFill="1" applyBorder="1"/>
    <xf numFmtId="0" fontId="0" fillId="6" borderId="27" xfId="0" applyFill="1" applyBorder="1"/>
    <xf numFmtId="164" fontId="2" fillId="6" borderId="29" xfId="1" applyNumberFormat="1" applyFont="1" applyFill="1" applyBorder="1" applyAlignment="1">
      <alignment horizontal="center" vertical="center" wrapText="1"/>
    </xf>
    <xf numFmtId="164" fontId="2" fillId="6" borderId="29" xfId="1" applyNumberFormat="1" applyFont="1" applyFill="1" applyBorder="1" applyAlignment="1">
      <alignment horizontal="center" vertical="center"/>
    </xf>
    <xf numFmtId="164" fontId="2" fillId="6" borderId="30" xfId="1" applyNumberFormat="1" applyFont="1" applyFill="1" applyBorder="1" applyAlignment="1">
      <alignment horizontal="center" vertical="center"/>
    </xf>
    <xf numFmtId="0" fontId="2" fillId="6" borderId="31" xfId="0" applyFont="1" applyFill="1" applyBorder="1"/>
    <xf numFmtId="0" fontId="2" fillId="6" borderId="28" xfId="0" applyFont="1" applyFill="1" applyBorder="1"/>
    <xf numFmtId="0" fontId="2" fillId="6" borderId="29" xfId="0" applyFont="1" applyFill="1" applyBorder="1"/>
    <xf numFmtId="0" fontId="2" fillId="6" borderId="29" xfId="0" applyFont="1" applyFill="1" applyBorder="1" applyAlignment="1">
      <alignment wrapText="1"/>
    </xf>
    <xf numFmtId="0" fontId="2" fillId="6" borderId="32" xfId="0" applyFont="1" applyFill="1" applyBorder="1"/>
    <xf numFmtId="0" fontId="7" fillId="6" borderId="31" xfId="0" applyFont="1" applyFill="1" applyBorder="1"/>
    <xf numFmtId="0" fontId="7" fillId="6" borderId="32" xfId="0" applyFont="1" applyFill="1" applyBorder="1"/>
    <xf numFmtId="0" fontId="8" fillId="0" borderId="33" xfId="0" applyFont="1" applyBorder="1"/>
    <xf numFmtId="0" fontId="8" fillId="3" borderId="2" xfId="0" applyFont="1" applyFill="1" applyBorder="1" applyAlignment="1" applyProtection="1">
      <alignment horizontal="left" wrapText="1"/>
      <protection locked="0"/>
    </xf>
    <xf numFmtId="164" fontId="8" fillId="3" borderId="2" xfId="1" applyNumberFormat="1" applyFont="1" applyFill="1" applyBorder="1" applyAlignment="1">
      <alignment vertical="center"/>
    </xf>
    <xf numFmtId="3" fontId="9" fillId="3" borderId="2" xfId="1" applyNumberFormat="1" applyFont="1" applyFill="1" applyBorder="1" applyAlignment="1" applyProtection="1">
      <alignment horizontal="right"/>
      <protection locked="0"/>
    </xf>
    <xf numFmtId="3" fontId="8" fillId="3" borderId="2" xfId="0" applyNumberFormat="1" applyFont="1" applyFill="1" applyBorder="1" applyAlignment="1">
      <alignment horizontal="right"/>
    </xf>
    <xf numFmtId="0" fontId="8" fillId="3" borderId="2" xfId="0" applyFont="1" applyFill="1" applyBorder="1"/>
    <xf numFmtId="164" fontId="8" fillId="3" borderId="2" xfId="1" applyNumberFormat="1" applyFont="1" applyFill="1" applyBorder="1"/>
    <xf numFmtId="0" fontId="8" fillId="3" borderId="34" xfId="0" applyFont="1" applyFill="1" applyBorder="1"/>
    <xf numFmtId="0" fontId="8" fillId="6" borderId="35" xfId="0" applyFont="1" applyFill="1" applyBorder="1"/>
    <xf numFmtId="0" fontId="16" fillId="6" borderId="36" xfId="0" applyFont="1" applyFill="1" applyBorder="1" applyAlignment="1" applyProtection="1">
      <alignment horizontal="left" wrapText="1"/>
      <protection locked="0"/>
    </xf>
    <xf numFmtId="164" fontId="16" fillId="6" borderId="36" xfId="1" applyNumberFormat="1" applyFont="1" applyFill="1" applyBorder="1" applyAlignment="1" applyProtection="1">
      <alignment horizontal="right"/>
      <protection locked="0"/>
    </xf>
    <xf numFmtId="0" fontId="16" fillId="6" borderId="36" xfId="0" applyFont="1" applyFill="1" applyBorder="1"/>
    <xf numFmtId="164" fontId="16" fillId="6" borderId="36" xfId="1" applyNumberFormat="1" applyFont="1" applyFill="1" applyBorder="1"/>
    <xf numFmtId="164" fontId="16" fillId="6" borderId="36" xfId="0" applyNumberFormat="1" applyFont="1" applyFill="1" applyBorder="1"/>
    <xf numFmtId="164" fontId="16" fillId="6" borderId="37" xfId="0" applyNumberFormat="1" applyFont="1" applyFill="1" applyBorder="1"/>
    <xf numFmtId="0" fontId="41" fillId="0" borderId="0" xfId="0" applyFo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6" borderId="14" xfId="1" applyNumberFormat="1" applyFont="1" applyFill="1" applyBorder="1" applyAlignment="1">
      <alignment horizontal="center" vertical="center" wrapText="1"/>
    </xf>
    <xf numFmtId="164" fontId="2" fillId="6" borderId="19" xfId="1" applyNumberFormat="1" applyFont="1" applyFill="1" applyBorder="1" applyAlignment="1">
      <alignment horizontal="center" vertical="center" wrapText="1"/>
    </xf>
    <xf numFmtId="164" fontId="2" fillId="6" borderId="16" xfId="1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opLeftCell="C19" workbookViewId="0">
      <selection activeCell="C7" sqref="C7:G8"/>
    </sheetView>
  </sheetViews>
  <sheetFormatPr defaultRowHeight="15" x14ac:dyDescent="0.25"/>
  <cols>
    <col min="1" max="1" width="5.85546875" style="14" customWidth="1"/>
    <col min="2" max="2" width="76.5703125" style="15" customWidth="1"/>
    <col min="3" max="4" width="20.140625" style="16" customWidth="1"/>
    <col min="5" max="5" width="19.140625" style="9" customWidth="1"/>
    <col min="6" max="6" width="19.140625" style="17" customWidth="1"/>
    <col min="7" max="7" width="20.85546875" style="17" customWidth="1"/>
    <col min="8" max="8" width="19.140625" style="17" customWidth="1"/>
    <col min="9" max="9" width="14.7109375" customWidth="1"/>
    <col min="10" max="10" width="16" customWidth="1"/>
    <col min="11" max="11" width="12" customWidth="1"/>
    <col min="12" max="12" width="15.28515625" customWidth="1"/>
    <col min="13" max="13" width="14.7109375" customWidth="1"/>
    <col min="14" max="14" width="22.28515625" customWidth="1"/>
    <col min="15" max="15" width="18.5703125" customWidth="1"/>
    <col min="16" max="16" width="19" customWidth="1"/>
    <col min="18" max="18" width="11" customWidth="1"/>
  </cols>
  <sheetData>
    <row r="1" spans="1:18" x14ac:dyDescent="0.25">
      <c r="A1" s="295" t="s">
        <v>34</v>
      </c>
      <c r="B1" s="295"/>
      <c r="F1" s="17">
        <v>7239199</v>
      </c>
      <c r="G1" s="17">
        <v>7500000</v>
      </c>
    </row>
    <row r="2" spans="1:18" x14ac:dyDescent="0.25">
      <c r="A2" s="295" t="s">
        <v>35</v>
      </c>
      <c r="B2" s="295"/>
      <c r="F2" s="17">
        <f>(E34+E28)-G1</f>
        <v>4984629</v>
      </c>
    </row>
    <row r="3" spans="1:18" x14ac:dyDescent="0.25">
      <c r="B3" s="19"/>
    </row>
    <row r="4" spans="1:18" ht="18" customHeight="1" x14ac:dyDescent="0.25">
      <c r="A4" s="296" t="s">
        <v>151</v>
      </c>
      <c r="B4" s="296"/>
      <c r="C4" s="296"/>
      <c r="D4" s="296"/>
      <c r="E4" s="296"/>
      <c r="F4" s="296"/>
      <c r="G4" s="45" t="s">
        <v>186</v>
      </c>
      <c r="H4" s="109" t="s">
        <v>187</v>
      </c>
      <c r="I4" t="s">
        <v>188</v>
      </c>
    </row>
    <row r="5" spans="1:18" ht="15" customHeight="1" x14ac:dyDescent="0.25">
      <c r="A5" s="297"/>
      <c r="B5" s="297"/>
      <c r="C5" s="297"/>
      <c r="D5" s="297"/>
      <c r="E5" s="297"/>
      <c r="F5" s="297"/>
      <c r="G5" s="207">
        <f>E13+F13</f>
        <v>31645694</v>
      </c>
      <c r="H5" s="207">
        <f>F49+F51+F52+E52</f>
        <v>25673725</v>
      </c>
      <c r="I5" s="208">
        <f>F2+F29+F32+F34</f>
        <v>23965789</v>
      </c>
      <c r="J5" s="208">
        <f>F57+E52+E13+F2</f>
        <v>96285208</v>
      </c>
    </row>
    <row r="6" spans="1:18" ht="15.75" thickBot="1" x14ac:dyDescent="0.3">
      <c r="E6" s="298"/>
      <c r="F6" s="298"/>
      <c r="G6" s="46"/>
      <c r="H6" s="110"/>
    </row>
    <row r="7" spans="1:18" ht="48" customHeight="1" x14ac:dyDescent="0.25">
      <c r="A7" s="299" t="s">
        <v>11</v>
      </c>
      <c r="B7" s="301" t="s">
        <v>10</v>
      </c>
      <c r="C7" s="303" t="s">
        <v>206</v>
      </c>
      <c r="D7" s="108"/>
      <c r="E7" s="305" t="s">
        <v>31</v>
      </c>
      <c r="F7" s="305"/>
      <c r="G7" s="139"/>
      <c r="H7" s="107"/>
      <c r="I7" s="52" t="s">
        <v>37</v>
      </c>
      <c r="J7" s="25" t="s">
        <v>38</v>
      </c>
      <c r="K7" s="26" t="s">
        <v>39</v>
      </c>
      <c r="L7" s="26" t="s">
        <v>40</v>
      </c>
      <c r="M7" s="26" t="s">
        <v>41</v>
      </c>
      <c r="N7" s="31" t="s">
        <v>42</v>
      </c>
      <c r="O7" s="70" t="s">
        <v>83</v>
      </c>
      <c r="P7" s="71" t="s">
        <v>83</v>
      </c>
    </row>
    <row r="8" spans="1:18" ht="33" customHeight="1" x14ac:dyDescent="0.25">
      <c r="A8" s="300"/>
      <c r="B8" s="302"/>
      <c r="C8" s="304"/>
      <c r="D8" s="67" t="s">
        <v>82</v>
      </c>
      <c r="E8" s="53" t="s">
        <v>32</v>
      </c>
      <c r="F8" s="53" t="s">
        <v>33</v>
      </c>
      <c r="G8" s="53" t="s">
        <v>67</v>
      </c>
      <c r="H8" s="51" t="s">
        <v>132</v>
      </c>
      <c r="I8" s="27"/>
      <c r="J8" s="28"/>
      <c r="K8" s="29"/>
      <c r="L8" s="29"/>
      <c r="M8" s="29"/>
      <c r="N8" s="30"/>
      <c r="O8" s="79">
        <v>1</v>
      </c>
      <c r="P8" s="80">
        <v>5</v>
      </c>
    </row>
    <row r="9" spans="1:18" s="6" customFormat="1" x14ac:dyDescent="0.25">
      <c r="A9" s="1"/>
      <c r="B9" s="2" t="s">
        <v>9</v>
      </c>
      <c r="C9" s="3"/>
      <c r="D9" s="3"/>
      <c r="E9" s="10"/>
      <c r="F9" s="18"/>
      <c r="G9" s="18"/>
      <c r="H9" s="18"/>
      <c r="I9" s="23"/>
      <c r="J9" s="23"/>
      <c r="K9" s="23"/>
      <c r="L9" s="24"/>
      <c r="M9" s="24"/>
      <c r="N9" s="72"/>
      <c r="O9" s="23"/>
      <c r="P9" s="23"/>
    </row>
    <row r="10" spans="1:18" s="6" customFormat="1" x14ac:dyDescent="0.25">
      <c r="A10" s="1">
        <v>1</v>
      </c>
      <c r="B10" s="4" t="s">
        <v>15</v>
      </c>
      <c r="C10" s="5">
        <v>15587173</v>
      </c>
      <c r="D10" s="5"/>
      <c r="E10" s="5">
        <f>C10-F10</f>
        <v>8587173</v>
      </c>
      <c r="F10" s="5">
        <v>7000000</v>
      </c>
      <c r="G10" s="5"/>
      <c r="H10" s="5"/>
      <c r="I10" s="33" t="s">
        <v>43</v>
      </c>
      <c r="J10" s="33" t="s">
        <v>48</v>
      </c>
      <c r="K10" s="33">
        <v>231</v>
      </c>
      <c r="L10" s="34">
        <v>8587173</v>
      </c>
      <c r="M10" s="34"/>
      <c r="N10" s="73"/>
      <c r="O10" s="23"/>
      <c r="P10" s="23"/>
      <c r="R10" s="128">
        <f t="shared" ref="R10:R46" si="0">E10-L10-M10-N10-O10-P10</f>
        <v>0</v>
      </c>
    </row>
    <row r="11" spans="1:18" s="59" customFormat="1" x14ac:dyDescent="0.25">
      <c r="A11" s="54"/>
      <c r="B11" s="55" t="s">
        <v>68</v>
      </c>
      <c r="C11" s="56">
        <v>-15587173</v>
      </c>
      <c r="D11" s="56"/>
      <c r="E11" s="56">
        <v>-8587173</v>
      </c>
      <c r="F11" s="56">
        <v>-7000000</v>
      </c>
      <c r="G11" s="56"/>
      <c r="H11" s="56"/>
      <c r="I11" s="57"/>
      <c r="J11" s="57"/>
      <c r="K11" s="57"/>
      <c r="L11" s="58">
        <v>-8587173</v>
      </c>
      <c r="M11" s="58"/>
      <c r="N11" s="74"/>
      <c r="O11" s="81"/>
      <c r="P11" s="81"/>
      <c r="R11" s="128">
        <f t="shared" si="0"/>
        <v>0</v>
      </c>
    </row>
    <row r="12" spans="1:18" s="6" customFormat="1" x14ac:dyDescent="0.25">
      <c r="A12" s="1"/>
      <c r="B12" s="4"/>
      <c r="C12" s="5"/>
      <c r="D12" s="5"/>
      <c r="E12" s="5"/>
      <c r="F12" s="5"/>
      <c r="G12" s="5"/>
      <c r="H12" s="5"/>
      <c r="I12" s="33"/>
      <c r="J12" s="33"/>
      <c r="K12" s="33"/>
      <c r="L12" s="34"/>
      <c r="M12" s="34"/>
      <c r="N12" s="73"/>
      <c r="O12" s="23"/>
      <c r="P12" s="23"/>
      <c r="R12" s="128">
        <f t="shared" si="0"/>
        <v>0</v>
      </c>
    </row>
    <row r="13" spans="1:18" s="6" customFormat="1" ht="28.5" x14ac:dyDescent="0.25">
      <c r="A13" s="1">
        <v>2</v>
      </c>
      <c r="B13" s="4" t="s">
        <v>17</v>
      </c>
      <c r="C13" s="5">
        <v>31645694</v>
      </c>
      <c r="D13" s="5"/>
      <c r="E13" s="187">
        <f t="shared" ref="E13:E56" si="1">C13-F13</f>
        <v>11330443</v>
      </c>
      <c r="F13" s="187">
        <v>20315251</v>
      </c>
      <c r="G13" s="5"/>
      <c r="H13" s="5"/>
      <c r="I13" s="33" t="s">
        <v>44</v>
      </c>
      <c r="J13" s="33" t="s">
        <v>49</v>
      </c>
      <c r="K13" s="33">
        <v>231</v>
      </c>
      <c r="L13" s="185">
        <v>11310890</v>
      </c>
      <c r="M13" s="34"/>
      <c r="N13" s="73"/>
      <c r="O13" s="23"/>
      <c r="P13" s="23"/>
      <c r="R13" s="128">
        <f t="shared" si="0"/>
        <v>19553</v>
      </c>
    </row>
    <row r="14" spans="1:18" s="6" customFormat="1" ht="25.5" x14ac:dyDescent="0.25">
      <c r="A14" s="1">
        <v>3</v>
      </c>
      <c r="B14" s="186" t="s">
        <v>173</v>
      </c>
      <c r="C14" s="5">
        <v>7700000</v>
      </c>
      <c r="D14" s="5"/>
      <c r="E14" s="5">
        <v>7700000</v>
      </c>
      <c r="F14" s="149"/>
      <c r="G14" s="5"/>
      <c r="H14" s="5"/>
      <c r="I14" s="33" t="s">
        <v>44</v>
      </c>
      <c r="J14" s="33" t="s">
        <v>48</v>
      </c>
      <c r="K14" s="33">
        <v>231</v>
      </c>
      <c r="L14" s="185">
        <v>7700000</v>
      </c>
      <c r="M14" s="34"/>
      <c r="N14" s="73"/>
      <c r="O14" s="23"/>
      <c r="P14" s="23"/>
      <c r="R14" s="128"/>
    </row>
    <row r="15" spans="1:18" s="6" customFormat="1" ht="92.25" x14ac:dyDescent="0.25">
      <c r="A15" s="1">
        <v>3</v>
      </c>
      <c r="B15" s="4" t="s">
        <v>18</v>
      </c>
      <c r="C15" s="5">
        <v>22800000</v>
      </c>
      <c r="D15" s="5"/>
      <c r="E15" s="5">
        <f t="shared" si="1"/>
        <v>22800000</v>
      </c>
      <c r="F15" s="149"/>
      <c r="G15" s="5"/>
      <c r="H15" s="5"/>
      <c r="I15" s="33" t="s">
        <v>43</v>
      </c>
      <c r="J15" s="33" t="s">
        <v>48</v>
      </c>
      <c r="K15" s="33">
        <v>231</v>
      </c>
      <c r="L15" s="185">
        <v>22800000</v>
      </c>
      <c r="M15" s="34"/>
      <c r="N15" s="73"/>
      <c r="O15" s="23"/>
      <c r="P15" s="23"/>
      <c r="R15" s="128">
        <f t="shared" si="0"/>
        <v>0</v>
      </c>
    </row>
    <row r="16" spans="1:18" s="6" customFormat="1" x14ac:dyDescent="0.25">
      <c r="A16" s="8">
        <v>4</v>
      </c>
      <c r="B16" s="4" t="s">
        <v>12</v>
      </c>
      <c r="C16" s="11">
        <v>500000</v>
      </c>
      <c r="D16" s="11"/>
      <c r="E16" s="5">
        <f t="shared" si="1"/>
        <v>500000</v>
      </c>
      <c r="F16" s="149"/>
      <c r="G16" s="5"/>
      <c r="H16" s="5"/>
      <c r="I16" s="33" t="s">
        <v>43</v>
      </c>
      <c r="J16" s="33" t="s">
        <v>48</v>
      </c>
      <c r="K16" s="33">
        <v>231</v>
      </c>
      <c r="L16" s="185">
        <v>500000</v>
      </c>
      <c r="M16" s="34"/>
      <c r="N16" s="73"/>
      <c r="O16" s="23"/>
      <c r="P16" s="23"/>
      <c r="R16" s="128">
        <f t="shared" si="0"/>
        <v>0</v>
      </c>
    </row>
    <row r="17" spans="1:18" s="59" customFormat="1" ht="28.5" x14ac:dyDescent="0.25">
      <c r="A17" s="61"/>
      <c r="B17" s="55" t="s">
        <v>76</v>
      </c>
      <c r="C17" s="62">
        <v>3110104</v>
      </c>
      <c r="D17" s="62"/>
      <c r="E17" s="56">
        <v>3110104</v>
      </c>
      <c r="F17" s="150"/>
      <c r="G17" s="56"/>
      <c r="H17" s="56"/>
      <c r="I17" s="57" t="s">
        <v>77</v>
      </c>
      <c r="J17" s="57" t="s">
        <v>78</v>
      </c>
      <c r="K17" s="57">
        <v>231</v>
      </c>
      <c r="L17" s="58"/>
      <c r="M17" s="58">
        <v>3110104</v>
      </c>
      <c r="N17" s="74"/>
      <c r="O17" s="81"/>
      <c r="P17" s="81"/>
      <c r="R17" s="128">
        <f t="shared" si="0"/>
        <v>0</v>
      </c>
    </row>
    <row r="18" spans="1:18" s="6" customFormat="1" x14ac:dyDescent="0.25">
      <c r="A18" s="8">
        <v>5</v>
      </c>
      <c r="B18" s="4" t="s">
        <v>19</v>
      </c>
      <c r="C18" s="11">
        <v>5000000</v>
      </c>
      <c r="D18" s="11"/>
      <c r="E18" s="5">
        <f t="shared" si="1"/>
        <v>5000000</v>
      </c>
      <c r="F18" s="149"/>
      <c r="G18" s="5"/>
      <c r="H18" s="5"/>
      <c r="I18" s="33" t="s">
        <v>43</v>
      </c>
      <c r="J18" s="33" t="s">
        <v>48</v>
      </c>
      <c r="K18" s="33">
        <v>231</v>
      </c>
      <c r="L18" s="34">
        <v>5000000</v>
      </c>
      <c r="M18" s="34"/>
      <c r="N18" s="73"/>
      <c r="O18" s="23"/>
      <c r="P18" s="23"/>
      <c r="R18" s="128">
        <f t="shared" si="0"/>
        <v>0</v>
      </c>
    </row>
    <row r="19" spans="1:18" s="59" customFormat="1" x14ac:dyDescent="0.25">
      <c r="A19" s="61"/>
      <c r="B19" s="55" t="s">
        <v>72</v>
      </c>
      <c r="C19" s="62">
        <v>-5000000</v>
      </c>
      <c r="D19" s="62"/>
      <c r="E19" s="56">
        <f t="shared" si="1"/>
        <v>-5000000</v>
      </c>
      <c r="F19" s="150"/>
      <c r="G19" s="56"/>
      <c r="H19" s="56"/>
      <c r="I19" s="33" t="s">
        <v>43</v>
      </c>
      <c r="J19" s="57" t="s">
        <v>49</v>
      </c>
      <c r="K19" s="57">
        <v>231</v>
      </c>
      <c r="L19" s="58">
        <v>-5000000</v>
      </c>
      <c r="M19" s="58"/>
      <c r="N19" s="74"/>
      <c r="O19" s="81"/>
      <c r="P19" s="81"/>
      <c r="R19" s="128">
        <f t="shared" si="0"/>
        <v>0</v>
      </c>
    </row>
    <row r="20" spans="1:18" s="59" customFormat="1" ht="28.5" x14ac:dyDescent="0.25">
      <c r="A20" s="61"/>
      <c r="B20" s="55" t="s">
        <v>154</v>
      </c>
      <c r="C20" s="62">
        <v>4000000</v>
      </c>
      <c r="D20" s="62"/>
      <c r="E20" s="56">
        <v>4000000</v>
      </c>
      <c r="F20" s="150"/>
      <c r="G20" s="56"/>
      <c r="H20" s="56"/>
      <c r="I20" s="33" t="s">
        <v>44</v>
      </c>
      <c r="J20" s="57" t="s">
        <v>48</v>
      </c>
      <c r="K20" s="57">
        <v>231</v>
      </c>
      <c r="L20" s="58">
        <v>4000000</v>
      </c>
      <c r="M20" s="58"/>
      <c r="N20" s="74"/>
      <c r="O20" s="81"/>
      <c r="P20" s="81"/>
      <c r="R20" s="128"/>
    </row>
    <row r="21" spans="1:18" s="59" customFormat="1" x14ac:dyDescent="0.25">
      <c r="A21" s="61"/>
      <c r="B21" s="55" t="s">
        <v>171</v>
      </c>
      <c r="C21" s="62">
        <v>5283092</v>
      </c>
      <c r="D21" s="62"/>
      <c r="E21" s="56">
        <v>5283092</v>
      </c>
      <c r="F21" s="150"/>
      <c r="G21" s="56"/>
      <c r="H21" s="56"/>
      <c r="I21" s="33" t="s">
        <v>44</v>
      </c>
      <c r="J21" s="57" t="s">
        <v>172</v>
      </c>
      <c r="K21" s="57">
        <v>231</v>
      </c>
      <c r="L21" s="58"/>
      <c r="M21" s="58">
        <v>5283092</v>
      </c>
      <c r="N21" s="74"/>
      <c r="O21" s="81"/>
      <c r="P21" s="81"/>
      <c r="R21" s="128"/>
    </row>
    <row r="22" spans="1:18" s="12" customFormat="1" x14ac:dyDescent="0.25">
      <c r="A22" s="8"/>
      <c r="B22" s="2" t="s">
        <v>14</v>
      </c>
      <c r="C22" s="11"/>
      <c r="D22" s="11"/>
      <c r="E22" s="5"/>
      <c r="F22" s="149"/>
      <c r="G22" s="5"/>
      <c r="H22" s="5"/>
      <c r="I22" s="33"/>
      <c r="J22" s="2"/>
      <c r="K22" s="2"/>
      <c r="L22" s="11"/>
      <c r="M22" s="11"/>
      <c r="N22" s="75"/>
      <c r="O22" s="4"/>
      <c r="P22" s="4"/>
      <c r="R22" s="128">
        <f t="shared" si="0"/>
        <v>0</v>
      </c>
    </row>
    <row r="23" spans="1:18" s="12" customFormat="1" ht="39.75" x14ac:dyDescent="0.25">
      <c r="A23" s="8">
        <v>6</v>
      </c>
      <c r="B23" s="4" t="s">
        <v>20</v>
      </c>
      <c r="C23" s="11">
        <v>13316123</v>
      </c>
      <c r="D23" s="11"/>
      <c r="E23" s="5">
        <f t="shared" si="1"/>
        <v>9316123</v>
      </c>
      <c r="F23" s="187">
        <v>4000000</v>
      </c>
      <c r="G23" s="5"/>
      <c r="H23" s="5"/>
      <c r="I23" s="33" t="s">
        <v>43</v>
      </c>
      <c r="J23" s="2" t="s">
        <v>46</v>
      </c>
      <c r="K23" s="2">
        <v>231</v>
      </c>
      <c r="L23" s="11"/>
      <c r="M23" s="11"/>
      <c r="N23" s="184">
        <v>9316123</v>
      </c>
      <c r="O23" s="4"/>
      <c r="P23" s="4"/>
      <c r="R23" s="128">
        <f t="shared" si="0"/>
        <v>0</v>
      </c>
    </row>
    <row r="24" spans="1:18" s="12" customFormat="1" x14ac:dyDescent="0.25">
      <c r="A24" s="8">
        <v>7</v>
      </c>
      <c r="B24" s="4" t="s">
        <v>21</v>
      </c>
      <c r="C24" s="11">
        <v>4423235</v>
      </c>
      <c r="D24" s="11"/>
      <c r="E24" s="5">
        <f t="shared" si="1"/>
        <v>4423235</v>
      </c>
      <c r="F24" s="149"/>
      <c r="G24" s="5"/>
      <c r="H24" s="5"/>
      <c r="I24" s="33" t="s">
        <v>43</v>
      </c>
      <c r="J24" s="2" t="s">
        <v>45</v>
      </c>
      <c r="K24" s="2">
        <v>231</v>
      </c>
      <c r="L24" s="11"/>
      <c r="M24" s="183">
        <v>3120697</v>
      </c>
      <c r="N24" s="184">
        <v>1302538</v>
      </c>
      <c r="O24" s="4"/>
      <c r="P24" s="4"/>
      <c r="R24" s="128">
        <f t="shared" si="0"/>
        <v>0</v>
      </c>
    </row>
    <row r="25" spans="1:18" s="12" customFormat="1" x14ac:dyDescent="0.25">
      <c r="A25" s="8">
        <v>8</v>
      </c>
      <c r="B25" s="4" t="s">
        <v>13</v>
      </c>
      <c r="C25" s="11">
        <v>4000000</v>
      </c>
      <c r="D25" s="11"/>
      <c r="E25" s="5">
        <f t="shared" si="1"/>
        <v>4000000</v>
      </c>
      <c r="F25" s="149"/>
      <c r="G25" s="5"/>
      <c r="H25" s="5"/>
      <c r="I25" s="33" t="s">
        <v>43</v>
      </c>
      <c r="J25" s="2" t="s">
        <v>46</v>
      </c>
      <c r="K25" s="2">
        <v>231</v>
      </c>
      <c r="L25" s="11"/>
      <c r="M25" s="183">
        <v>4000000</v>
      </c>
      <c r="N25" s="75"/>
      <c r="O25" s="4"/>
      <c r="P25" s="4"/>
      <c r="R25" s="128">
        <f t="shared" si="0"/>
        <v>0</v>
      </c>
    </row>
    <row r="26" spans="1:18" s="12" customFormat="1" x14ac:dyDescent="0.25">
      <c r="A26" s="8"/>
      <c r="B26" s="182" t="s">
        <v>167</v>
      </c>
      <c r="C26" s="11">
        <v>500000</v>
      </c>
      <c r="D26" s="11"/>
      <c r="E26" s="5">
        <v>500000</v>
      </c>
      <c r="F26" s="149"/>
      <c r="G26" s="5"/>
      <c r="H26" s="5"/>
      <c r="I26" s="33" t="s">
        <v>43</v>
      </c>
      <c r="J26" s="2" t="s">
        <v>45</v>
      </c>
      <c r="K26" s="2">
        <v>231</v>
      </c>
      <c r="L26" s="11"/>
      <c r="M26" s="11">
        <v>500000</v>
      </c>
      <c r="N26" s="75"/>
      <c r="O26" s="4"/>
      <c r="P26" s="4"/>
      <c r="R26" s="128">
        <f t="shared" si="0"/>
        <v>0</v>
      </c>
    </row>
    <row r="27" spans="1:18" s="7" customFormat="1" x14ac:dyDescent="0.25">
      <c r="A27" s="1"/>
      <c r="B27" s="2" t="s">
        <v>2</v>
      </c>
      <c r="C27" s="5"/>
      <c r="D27" s="5"/>
      <c r="E27" s="5"/>
      <c r="F27" s="149"/>
      <c r="G27" s="5"/>
      <c r="H27" s="5"/>
      <c r="I27" s="33"/>
      <c r="J27" s="33"/>
      <c r="K27" s="33"/>
      <c r="L27" s="34"/>
      <c r="M27" s="34"/>
      <c r="N27" s="73"/>
      <c r="O27" s="23"/>
      <c r="P27" s="23"/>
      <c r="R27" s="128">
        <f t="shared" si="0"/>
        <v>0</v>
      </c>
    </row>
    <row r="28" spans="1:18" s="6" customFormat="1" x14ac:dyDescent="0.25">
      <c r="A28" s="1">
        <v>9</v>
      </c>
      <c r="B28" s="4" t="s">
        <v>7</v>
      </c>
      <c r="C28" s="5">
        <v>2484629</v>
      </c>
      <c r="D28" s="5"/>
      <c r="E28" s="5">
        <f t="shared" si="1"/>
        <v>2484629</v>
      </c>
      <c r="F28" s="149"/>
      <c r="G28" s="5"/>
      <c r="H28" s="5"/>
      <c r="I28" s="33" t="s">
        <v>43</v>
      </c>
      <c r="J28" s="33" t="s">
        <v>50</v>
      </c>
      <c r="K28" s="33">
        <v>231</v>
      </c>
      <c r="L28" s="34">
        <v>2484629</v>
      </c>
      <c r="M28" s="34"/>
      <c r="N28" s="73"/>
      <c r="O28" s="23"/>
      <c r="P28" s="23"/>
      <c r="R28" s="128">
        <f t="shared" si="0"/>
        <v>0</v>
      </c>
    </row>
    <row r="29" spans="1:18" s="6" customFormat="1" x14ac:dyDescent="0.25">
      <c r="A29" s="1">
        <v>10</v>
      </c>
      <c r="B29" s="4" t="s">
        <v>22</v>
      </c>
      <c r="C29" s="5">
        <v>19645233</v>
      </c>
      <c r="D29" s="5"/>
      <c r="E29" s="5">
        <f t="shared" si="1"/>
        <v>11645233</v>
      </c>
      <c r="F29" s="187">
        <v>8000000</v>
      </c>
      <c r="G29" s="5"/>
      <c r="H29" s="5"/>
      <c r="I29" s="33" t="s">
        <v>43</v>
      </c>
      <c r="J29" s="33" t="s">
        <v>51</v>
      </c>
      <c r="K29" s="33">
        <v>231</v>
      </c>
      <c r="L29" s="34">
        <v>11645233</v>
      </c>
      <c r="M29" s="34"/>
      <c r="N29" s="73"/>
      <c r="O29" s="23"/>
      <c r="P29" s="23"/>
      <c r="R29" s="128">
        <f t="shared" si="0"/>
        <v>0</v>
      </c>
    </row>
    <row r="30" spans="1:18" s="6" customFormat="1" x14ac:dyDescent="0.25">
      <c r="A30" s="1">
        <v>11</v>
      </c>
      <c r="B30" s="4" t="s">
        <v>29</v>
      </c>
      <c r="C30" s="5">
        <v>30437880</v>
      </c>
      <c r="D30" s="5"/>
      <c r="E30" s="5">
        <f t="shared" si="1"/>
        <v>7638010</v>
      </c>
      <c r="F30" s="149">
        <v>22799870</v>
      </c>
      <c r="G30" s="5"/>
      <c r="H30" s="5"/>
      <c r="I30" s="33" t="s">
        <v>43</v>
      </c>
      <c r="J30" s="33" t="s">
        <v>50</v>
      </c>
      <c r="K30" s="33">
        <v>231</v>
      </c>
      <c r="L30" s="34">
        <v>7638010</v>
      </c>
      <c r="M30" s="34"/>
      <c r="N30" s="73"/>
      <c r="O30" s="23"/>
      <c r="P30" s="23"/>
      <c r="R30" s="128">
        <f t="shared" si="0"/>
        <v>0</v>
      </c>
    </row>
    <row r="31" spans="1:18" s="59" customFormat="1" x14ac:dyDescent="0.25">
      <c r="A31" s="54"/>
      <c r="B31" s="55" t="s">
        <v>70</v>
      </c>
      <c r="C31" s="56">
        <v>-30437880</v>
      </c>
      <c r="D31" s="56"/>
      <c r="E31" s="56">
        <v>-7638010</v>
      </c>
      <c r="F31" s="150">
        <v>-22799870</v>
      </c>
      <c r="G31" s="56"/>
      <c r="H31" s="56"/>
      <c r="I31" s="33" t="s">
        <v>43</v>
      </c>
      <c r="J31" s="33" t="s">
        <v>51</v>
      </c>
      <c r="K31" s="57">
        <v>231</v>
      </c>
      <c r="L31" s="58">
        <v>-7638010</v>
      </c>
      <c r="M31" s="58"/>
      <c r="N31" s="74"/>
      <c r="O31" s="81"/>
      <c r="P31" s="81"/>
      <c r="R31" s="128">
        <f t="shared" si="0"/>
        <v>0</v>
      </c>
    </row>
    <row r="32" spans="1:18" s="59" customFormat="1" ht="28.5" x14ac:dyDescent="0.25">
      <c r="A32" s="54"/>
      <c r="B32" s="55" t="s">
        <v>71</v>
      </c>
      <c r="C32" s="56">
        <v>44072360</v>
      </c>
      <c r="D32" s="56"/>
      <c r="E32" s="56">
        <v>7638010</v>
      </c>
      <c r="F32" s="188">
        <v>10000000</v>
      </c>
      <c r="G32" s="56">
        <v>25447554</v>
      </c>
      <c r="H32" s="56"/>
      <c r="I32" s="33" t="s">
        <v>43</v>
      </c>
      <c r="J32" s="33" t="s">
        <v>51</v>
      </c>
      <c r="K32" s="57">
        <v>231</v>
      </c>
      <c r="L32" s="58">
        <v>7638010</v>
      </c>
      <c r="M32" s="58"/>
      <c r="N32" s="74"/>
      <c r="O32" s="81"/>
      <c r="P32" s="81"/>
      <c r="R32" s="128">
        <f t="shared" si="0"/>
        <v>0</v>
      </c>
    </row>
    <row r="33" spans="1:18" s="6" customFormat="1" x14ac:dyDescent="0.25">
      <c r="A33" s="1"/>
      <c r="B33" s="2" t="s">
        <v>3</v>
      </c>
      <c r="C33" s="5"/>
      <c r="D33" s="5"/>
      <c r="E33" s="5"/>
      <c r="F33" s="149"/>
      <c r="G33" s="5"/>
      <c r="H33" s="5"/>
      <c r="I33" s="33"/>
      <c r="J33" s="33"/>
      <c r="K33" s="33"/>
      <c r="L33" s="34"/>
      <c r="M33" s="34"/>
      <c r="N33" s="73"/>
      <c r="O33" s="23"/>
      <c r="P33" s="23"/>
      <c r="R33" s="128">
        <f t="shared" si="0"/>
        <v>0</v>
      </c>
    </row>
    <row r="34" spans="1:18" s="6" customFormat="1" x14ac:dyDescent="0.25">
      <c r="A34" s="1">
        <v>12</v>
      </c>
      <c r="B34" s="4" t="s">
        <v>1</v>
      </c>
      <c r="C34" s="5">
        <v>10981160</v>
      </c>
      <c r="D34" s="5"/>
      <c r="E34" s="5">
        <f t="shared" si="1"/>
        <v>10000000</v>
      </c>
      <c r="F34" s="187">
        <v>981160</v>
      </c>
      <c r="G34" s="5"/>
      <c r="H34" s="5"/>
      <c r="I34" s="33" t="s">
        <v>43</v>
      </c>
      <c r="J34" s="33" t="s">
        <v>50</v>
      </c>
      <c r="K34" s="33">
        <v>231</v>
      </c>
      <c r="L34" s="34">
        <v>10000000</v>
      </c>
      <c r="M34" s="34"/>
      <c r="N34" s="73"/>
      <c r="O34" s="23"/>
      <c r="P34" s="23"/>
      <c r="R34" s="128">
        <f t="shared" si="0"/>
        <v>0</v>
      </c>
    </row>
    <row r="35" spans="1:18" s="6" customFormat="1" x14ac:dyDescent="0.25">
      <c r="A35" s="1"/>
      <c r="B35" s="4"/>
      <c r="C35" s="5"/>
      <c r="D35" s="5"/>
      <c r="E35" s="5"/>
      <c r="F35" s="149"/>
      <c r="G35" s="5"/>
      <c r="H35" s="5"/>
      <c r="I35" s="33"/>
      <c r="J35" s="33"/>
      <c r="K35" s="33"/>
      <c r="L35" s="34"/>
      <c r="M35" s="34"/>
      <c r="N35" s="73"/>
      <c r="O35" s="23"/>
      <c r="P35" s="23"/>
      <c r="R35" s="128">
        <f t="shared" si="0"/>
        <v>0</v>
      </c>
    </row>
    <row r="36" spans="1:18" s="6" customFormat="1" x14ac:dyDescent="0.25">
      <c r="A36" s="1"/>
      <c r="B36" s="2" t="s">
        <v>6</v>
      </c>
      <c r="C36" s="5"/>
      <c r="D36" s="5"/>
      <c r="E36" s="5"/>
      <c r="F36" s="149"/>
      <c r="G36" s="5"/>
      <c r="H36" s="5"/>
      <c r="I36" s="33"/>
      <c r="J36" s="33"/>
      <c r="K36" s="33"/>
      <c r="L36" s="34"/>
      <c r="M36" s="34"/>
      <c r="N36" s="73"/>
      <c r="O36" s="23"/>
      <c r="P36" s="23"/>
      <c r="R36" s="128">
        <f t="shared" si="0"/>
        <v>0</v>
      </c>
    </row>
    <row r="37" spans="1:18" s="6" customFormat="1" x14ac:dyDescent="0.25">
      <c r="A37" s="1">
        <v>13</v>
      </c>
      <c r="B37" s="4" t="s">
        <v>23</v>
      </c>
      <c r="C37" s="5">
        <v>9924052</v>
      </c>
      <c r="D37" s="5"/>
      <c r="E37" s="5">
        <f t="shared" si="1"/>
        <v>5924052</v>
      </c>
      <c r="F37" s="149">
        <v>4000000</v>
      </c>
      <c r="G37" s="5"/>
      <c r="H37" s="5"/>
      <c r="I37" s="33" t="s">
        <v>43</v>
      </c>
      <c r="J37" s="33" t="s">
        <v>53</v>
      </c>
      <c r="K37" s="33">
        <v>231</v>
      </c>
      <c r="L37" s="34">
        <v>5924052</v>
      </c>
      <c r="M37" s="34"/>
      <c r="N37" s="73"/>
      <c r="O37" s="23"/>
      <c r="P37" s="23"/>
      <c r="R37" s="128">
        <f t="shared" si="0"/>
        <v>0</v>
      </c>
    </row>
    <row r="38" spans="1:18" s="59" customFormat="1" x14ac:dyDescent="0.25">
      <c r="A38" s="54"/>
      <c r="B38" s="55" t="s">
        <v>73</v>
      </c>
      <c r="C38" s="56">
        <v>-5000000</v>
      </c>
      <c r="D38" s="56"/>
      <c r="E38" s="56">
        <v>-5000000</v>
      </c>
      <c r="F38" s="150"/>
      <c r="G38" s="56"/>
      <c r="H38" s="56"/>
      <c r="I38" s="57" t="s">
        <v>43</v>
      </c>
      <c r="J38" s="57" t="s">
        <v>53</v>
      </c>
      <c r="K38" s="57">
        <v>231</v>
      </c>
      <c r="L38" s="58">
        <v>-5000000</v>
      </c>
      <c r="M38" s="58"/>
      <c r="N38" s="74"/>
      <c r="O38" s="81"/>
      <c r="P38" s="81"/>
      <c r="R38" s="128">
        <f t="shared" si="0"/>
        <v>0</v>
      </c>
    </row>
    <row r="39" spans="1:18" s="6" customFormat="1" x14ac:dyDescent="0.25">
      <c r="A39" s="1">
        <v>14</v>
      </c>
      <c r="B39" s="4" t="s">
        <v>24</v>
      </c>
      <c r="C39" s="5">
        <v>12810924</v>
      </c>
      <c r="D39" s="5"/>
      <c r="E39" s="5">
        <f t="shared" si="1"/>
        <v>6810924</v>
      </c>
      <c r="F39" s="149">
        <v>6000000</v>
      </c>
      <c r="G39" s="5"/>
      <c r="H39" s="5"/>
      <c r="I39" s="33" t="s">
        <v>43</v>
      </c>
      <c r="J39" s="33" t="s">
        <v>53</v>
      </c>
      <c r="K39" s="33">
        <v>231</v>
      </c>
      <c r="L39" s="34">
        <v>6810924</v>
      </c>
      <c r="M39" s="34"/>
      <c r="N39" s="73"/>
      <c r="O39" s="23"/>
      <c r="P39" s="23"/>
      <c r="R39" s="128">
        <f t="shared" si="0"/>
        <v>0</v>
      </c>
    </row>
    <row r="40" spans="1:18" s="6" customFormat="1" x14ac:dyDescent="0.25">
      <c r="A40" s="1">
        <v>15</v>
      </c>
      <c r="B40" s="4" t="s">
        <v>25</v>
      </c>
      <c r="C40" s="5">
        <v>4000000</v>
      </c>
      <c r="D40" s="5"/>
      <c r="E40" s="5">
        <f t="shared" si="1"/>
        <v>4000000</v>
      </c>
      <c r="F40" s="149"/>
      <c r="G40" s="5"/>
      <c r="H40" s="5"/>
      <c r="I40" s="33" t="s">
        <v>43</v>
      </c>
      <c r="J40" s="33" t="s">
        <v>53</v>
      </c>
      <c r="K40" s="33">
        <v>231</v>
      </c>
      <c r="L40" s="34">
        <v>4000000</v>
      </c>
      <c r="M40" s="34"/>
      <c r="N40" s="73"/>
      <c r="O40" s="23"/>
      <c r="P40" s="23"/>
      <c r="R40" s="128">
        <f t="shared" si="0"/>
        <v>0</v>
      </c>
    </row>
    <row r="41" spans="1:18" s="59" customFormat="1" x14ac:dyDescent="0.25">
      <c r="A41" s="54"/>
      <c r="B41" s="55" t="s">
        <v>152</v>
      </c>
      <c r="C41" s="56">
        <v>-4000000</v>
      </c>
      <c r="D41" s="56"/>
      <c r="E41" s="56">
        <v>-4000000</v>
      </c>
      <c r="F41" s="150"/>
      <c r="G41" s="56"/>
      <c r="H41" s="56"/>
      <c r="I41" s="57" t="s">
        <v>43</v>
      </c>
      <c r="J41" s="57" t="s">
        <v>153</v>
      </c>
      <c r="K41" s="57">
        <v>231</v>
      </c>
      <c r="L41" s="58">
        <v>-4000000</v>
      </c>
      <c r="M41" s="58"/>
      <c r="N41" s="74"/>
      <c r="O41" s="81"/>
      <c r="P41" s="81"/>
      <c r="R41" s="177"/>
    </row>
    <row r="42" spans="1:18" s="6" customFormat="1" x14ac:dyDescent="0.25">
      <c r="A42" s="1"/>
      <c r="B42" s="4"/>
      <c r="C42" s="5"/>
      <c r="D42" s="5"/>
      <c r="E42" s="5"/>
      <c r="F42" s="149"/>
      <c r="G42" s="5"/>
      <c r="H42" s="5"/>
      <c r="I42" s="33"/>
      <c r="J42" s="33"/>
      <c r="K42" s="33"/>
      <c r="L42" s="34"/>
      <c r="M42" s="34"/>
      <c r="N42" s="73"/>
      <c r="O42" s="23"/>
      <c r="P42" s="23"/>
      <c r="R42" s="128"/>
    </row>
    <row r="43" spans="1:18" s="59" customFormat="1" ht="28.5" x14ac:dyDescent="0.25">
      <c r="A43" s="54"/>
      <c r="B43" s="55" t="s">
        <v>74</v>
      </c>
      <c r="C43" s="56">
        <v>8288147</v>
      </c>
      <c r="D43" s="56"/>
      <c r="E43" s="56">
        <v>7288147</v>
      </c>
      <c r="F43" s="150">
        <v>1000000</v>
      </c>
      <c r="G43" s="56"/>
      <c r="H43" s="56"/>
      <c r="I43" s="57" t="s">
        <v>43</v>
      </c>
      <c r="J43" s="57" t="s">
        <v>53</v>
      </c>
      <c r="K43" s="57">
        <v>231</v>
      </c>
      <c r="L43" s="58">
        <v>5000000</v>
      </c>
      <c r="M43" s="58">
        <v>2288147</v>
      </c>
      <c r="N43" s="74"/>
      <c r="O43" s="81"/>
      <c r="P43" s="81"/>
      <c r="R43" s="128">
        <f t="shared" si="0"/>
        <v>0</v>
      </c>
    </row>
    <row r="44" spans="1:18" s="6" customFormat="1" x14ac:dyDescent="0.25">
      <c r="A44" s="1">
        <v>16</v>
      </c>
      <c r="B44" s="13" t="s">
        <v>26</v>
      </c>
      <c r="C44" s="5">
        <v>3000000</v>
      </c>
      <c r="D44" s="5"/>
      <c r="E44" s="5">
        <f t="shared" si="1"/>
        <v>3000000</v>
      </c>
      <c r="F44" s="149"/>
      <c r="G44" s="5"/>
      <c r="H44" s="5"/>
      <c r="I44" s="33" t="s">
        <v>43</v>
      </c>
      <c r="J44" s="33" t="s">
        <v>52</v>
      </c>
      <c r="K44" s="33">
        <v>231</v>
      </c>
      <c r="L44" s="34">
        <v>3000000</v>
      </c>
      <c r="M44" s="34"/>
      <c r="N44" s="73"/>
      <c r="O44" s="23"/>
      <c r="P44" s="23"/>
      <c r="R44" s="128">
        <f t="shared" si="0"/>
        <v>0</v>
      </c>
    </row>
    <row r="45" spans="1:18" s="6" customFormat="1" x14ac:dyDescent="0.25">
      <c r="A45" s="1"/>
      <c r="B45" s="13"/>
      <c r="C45" s="5"/>
      <c r="D45" s="5"/>
      <c r="E45" s="5"/>
      <c r="F45" s="149"/>
      <c r="G45" s="5"/>
      <c r="H45" s="5"/>
      <c r="I45" s="33"/>
      <c r="J45" s="33"/>
      <c r="K45" s="33"/>
      <c r="L45" s="34"/>
      <c r="M45" s="34"/>
      <c r="N45" s="73"/>
      <c r="O45" s="23"/>
      <c r="P45" s="23"/>
      <c r="R45" s="128">
        <f t="shared" si="0"/>
        <v>0</v>
      </c>
    </row>
    <row r="46" spans="1:18" s="7" customFormat="1" x14ac:dyDescent="0.25">
      <c r="A46" s="1"/>
      <c r="B46" s="2" t="s">
        <v>5</v>
      </c>
      <c r="C46" s="5"/>
      <c r="D46" s="5"/>
      <c r="E46" s="5"/>
      <c r="F46" s="149"/>
      <c r="G46" s="5"/>
      <c r="H46" s="5"/>
      <c r="I46" s="33"/>
      <c r="J46" s="33"/>
      <c r="K46" s="33"/>
      <c r="L46" s="34"/>
      <c r="M46" s="34"/>
      <c r="N46" s="73"/>
      <c r="O46" s="23"/>
      <c r="P46" s="23"/>
      <c r="R46" s="128">
        <f t="shared" si="0"/>
        <v>0</v>
      </c>
    </row>
    <row r="47" spans="1:18" s="7" customFormat="1" x14ac:dyDescent="0.25">
      <c r="A47" s="1">
        <v>17</v>
      </c>
      <c r="B47" s="4" t="s">
        <v>27</v>
      </c>
      <c r="C47" s="5">
        <v>3938767</v>
      </c>
      <c r="D47" s="5"/>
      <c r="E47" s="5">
        <f t="shared" si="1"/>
        <v>3938767</v>
      </c>
      <c r="F47" s="149"/>
      <c r="G47" s="5"/>
      <c r="H47" s="5"/>
      <c r="I47" s="33" t="s">
        <v>43</v>
      </c>
      <c r="J47" s="33" t="s">
        <v>47</v>
      </c>
      <c r="K47" s="33">
        <v>231</v>
      </c>
      <c r="L47" s="34"/>
      <c r="M47" s="34">
        <v>3938767</v>
      </c>
      <c r="N47" s="73"/>
      <c r="O47" s="23"/>
      <c r="P47" s="23"/>
      <c r="R47" s="128">
        <f t="shared" ref="R47:R70" si="2">E47-L47-M47-N47-O47-P47</f>
        <v>0</v>
      </c>
    </row>
    <row r="48" spans="1:18" s="7" customFormat="1" x14ac:dyDescent="0.25">
      <c r="A48" s="1">
        <v>18</v>
      </c>
      <c r="B48" s="4" t="s">
        <v>16</v>
      </c>
      <c r="C48" s="5">
        <v>4669046</v>
      </c>
      <c r="D48" s="5"/>
      <c r="E48" s="5">
        <f t="shared" si="1"/>
        <v>4669046</v>
      </c>
      <c r="F48" s="149"/>
      <c r="G48" s="5"/>
      <c r="H48" s="5"/>
      <c r="I48" s="33" t="s">
        <v>43</v>
      </c>
      <c r="J48" s="33" t="s">
        <v>47</v>
      </c>
      <c r="K48" s="33">
        <v>231</v>
      </c>
      <c r="L48" s="34"/>
      <c r="M48" s="34">
        <v>4669046</v>
      </c>
      <c r="N48" s="73"/>
      <c r="O48" s="23"/>
      <c r="P48" s="23"/>
      <c r="R48" s="128">
        <f t="shared" si="2"/>
        <v>0</v>
      </c>
    </row>
    <row r="49" spans="1:18" s="7" customFormat="1" x14ac:dyDescent="0.25">
      <c r="A49" s="1">
        <v>19</v>
      </c>
      <c r="B49" s="4" t="s">
        <v>8</v>
      </c>
      <c r="C49" s="5">
        <v>12086552</v>
      </c>
      <c r="D49" s="5"/>
      <c r="E49" s="5">
        <f t="shared" si="1"/>
        <v>7000000</v>
      </c>
      <c r="F49" s="149">
        <v>5086552</v>
      </c>
      <c r="G49" s="5"/>
      <c r="H49" s="5"/>
      <c r="I49" s="33" t="s">
        <v>43</v>
      </c>
      <c r="J49" s="33" t="s">
        <v>47</v>
      </c>
      <c r="K49" s="33">
        <v>231</v>
      </c>
      <c r="L49" s="34"/>
      <c r="M49" s="34">
        <v>7000000</v>
      </c>
      <c r="N49" s="73"/>
      <c r="O49" s="23"/>
      <c r="P49" s="23"/>
      <c r="R49" s="128">
        <f t="shared" si="2"/>
        <v>0</v>
      </c>
    </row>
    <row r="50" spans="1:18" s="7" customFormat="1" x14ac:dyDescent="0.25">
      <c r="A50" s="1">
        <v>20</v>
      </c>
      <c r="B50" s="4" t="s">
        <v>0</v>
      </c>
      <c r="C50" s="5">
        <v>994533</v>
      </c>
      <c r="D50" s="5"/>
      <c r="E50" s="5">
        <f t="shared" si="1"/>
        <v>994533</v>
      </c>
      <c r="F50" s="149"/>
      <c r="G50" s="5"/>
      <c r="H50" s="5"/>
      <c r="I50" s="33" t="s">
        <v>43</v>
      </c>
      <c r="J50" s="33" t="s">
        <v>47</v>
      </c>
      <c r="K50" s="33">
        <v>231</v>
      </c>
      <c r="L50" s="34"/>
      <c r="M50" s="34">
        <v>994533</v>
      </c>
      <c r="N50" s="73"/>
      <c r="O50" s="23"/>
      <c r="P50" s="23"/>
      <c r="R50" s="128">
        <f t="shared" si="2"/>
        <v>0</v>
      </c>
    </row>
    <row r="51" spans="1:18" s="7" customFormat="1" x14ac:dyDescent="0.25">
      <c r="A51" s="1">
        <v>21</v>
      </c>
      <c r="B51" s="4" t="s">
        <v>28</v>
      </c>
      <c r="C51" s="5">
        <v>10762232</v>
      </c>
      <c r="D51" s="5"/>
      <c r="E51" s="5">
        <f t="shared" si="1"/>
        <v>5762232</v>
      </c>
      <c r="F51" s="149">
        <v>5000000</v>
      </c>
      <c r="G51" s="5"/>
      <c r="H51" s="5"/>
      <c r="I51" s="33" t="s">
        <v>43</v>
      </c>
      <c r="J51" s="33" t="s">
        <v>47</v>
      </c>
      <c r="K51" s="33">
        <v>231</v>
      </c>
      <c r="L51" s="34"/>
      <c r="M51" s="34">
        <v>5762232</v>
      </c>
      <c r="N51" s="73"/>
      <c r="O51" s="23"/>
      <c r="P51" s="23"/>
      <c r="R51" s="128">
        <f t="shared" si="2"/>
        <v>0</v>
      </c>
    </row>
    <row r="52" spans="1:18" s="60" customFormat="1" ht="28.5" x14ac:dyDescent="0.25">
      <c r="A52" s="54"/>
      <c r="B52" s="55" t="s">
        <v>69</v>
      </c>
      <c r="C52" s="56">
        <v>15587173</v>
      </c>
      <c r="D52" s="56"/>
      <c r="E52" s="56">
        <v>8587173</v>
      </c>
      <c r="F52" s="150">
        <v>7000000</v>
      </c>
      <c r="G52" s="56"/>
      <c r="H52" s="56"/>
      <c r="I52" s="57" t="s">
        <v>43</v>
      </c>
      <c r="J52" s="57" t="s">
        <v>75</v>
      </c>
      <c r="K52" s="57">
        <v>231</v>
      </c>
      <c r="L52" s="58">
        <v>8587173</v>
      </c>
      <c r="M52" s="58"/>
      <c r="N52" s="74"/>
      <c r="O52" s="81"/>
      <c r="P52" s="81"/>
      <c r="R52" s="128">
        <f t="shared" si="2"/>
        <v>0</v>
      </c>
    </row>
    <row r="53" spans="1:18" s="60" customFormat="1" x14ac:dyDescent="0.25">
      <c r="A53" s="54"/>
      <c r="B53" s="55" t="s">
        <v>168</v>
      </c>
      <c r="C53" s="56">
        <v>334466</v>
      </c>
      <c r="D53" s="56"/>
      <c r="E53" s="56">
        <v>334466</v>
      </c>
      <c r="F53" s="150"/>
      <c r="G53" s="56"/>
      <c r="H53" s="56"/>
      <c r="I53" s="57" t="s">
        <v>43</v>
      </c>
      <c r="J53" s="57" t="s">
        <v>81</v>
      </c>
      <c r="K53" s="57">
        <v>231</v>
      </c>
      <c r="L53" s="58"/>
      <c r="M53" s="58">
        <v>334466</v>
      </c>
      <c r="N53" s="74"/>
      <c r="O53" s="81"/>
      <c r="P53" s="81"/>
      <c r="R53" s="128"/>
    </row>
    <row r="54" spans="1:18" s="60" customFormat="1" x14ac:dyDescent="0.25">
      <c r="A54" s="54"/>
      <c r="B54" s="55" t="s">
        <v>169</v>
      </c>
      <c r="C54" s="56">
        <v>2136023</v>
      </c>
      <c r="D54" s="56"/>
      <c r="E54" s="56">
        <v>2136023</v>
      </c>
      <c r="F54" s="150"/>
      <c r="G54" s="56"/>
      <c r="H54" s="56"/>
      <c r="I54" s="57" t="s">
        <v>44</v>
      </c>
      <c r="J54" s="57" t="s">
        <v>170</v>
      </c>
      <c r="K54" s="57">
        <v>231</v>
      </c>
      <c r="L54" s="58"/>
      <c r="M54" s="58">
        <v>2136023</v>
      </c>
      <c r="N54" s="74"/>
      <c r="O54" s="81"/>
      <c r="P54" s="81"/>
      <c r="R54" s="128"/>
    </row>
    <row r="55" spans="1:18" s="7" customFormat="1" x14ac:dyDescent="0.25">
      <c r="A55" s="1">
        <v>22</v>
      </c>
      <c r="B55" s="13" t="s">
        <v>30</v>
      </c>
      <c r="C55" s="5">
        <v>5013711</v>
      </c>
      <c r="D55" s="5"/>
      <c r="E55" s="5">
        <f t="shared" si="1"/>
        <v>5013711</v>
      </c>
      <c r="F55" s="5"/>
      <c r="G55" s="5"/>
      <c r="H55" s="5"/>
      <c r="I55" s="33" t="s">
        <v>43</v>
      </c>
      <c r="J55" s="33" t="s">
        <v>54</v>
      </c>
      <c r="K55" s="33">
        <v>231</v>
      </c>
      <c r="L55" s="34"/>
      <c r="M55" s="34"/>
      <c r="N55" s="73">
        <v>2362312</v>
      </c>
      <c r="O55" s="23"/>
      <c r="P55" s="24">
        <v>2651399</v>
      </c>
      <c r="R55" s="128">
        <f t="shared" si="2"/>
        <v>0</v>
      </c>
    </row>
    <row r="56" spans="1:18" s="66" customFormat="1" ht="45.75" customHeight="1" x14ac:dyDescent="0.25">
      <c r="A56" s="61">
        <v>23</v>
      </c>
      <c r="B56" s="181" t="s">
        <v>79</v>
      </c>
      <c r="C56" s="62">
        <v>2201962</v>
      </c>
      <c r="D56" s="62"/>
      <c r="E56" s="63">
        <f t="shared" si="1"/>
        <v>2201962</v>
      </c>
      <c r="F56" s="63"/>
      <c r="G56" s="63"/>
      <c r="H56" s="63"/>
      <c r="I56" s="64" t="s">
        <v>43</v>
      </c>
      <c r="J56" s="64" t="s">
        <v>80</v>
      </c>
      <c r="K56" s="64">
        <v>231</v>
      </c>
      <c r="L56" s="65"/>
      <c r="M56" s="65">
        <v>2201962</v>
      </c>
      <c r="N56" s="76"/>
      <c r="O56" s="64"/>
      <c r="P56" s="64"/>
      <c r="R56" s="128">
        <f t="shared" si="2"/>
        <v>0</v>
      </c>
    </row>
    <row r="57" spans="1:18" s="7" customFormat="1" ht="21.75" customHeight="1" x14ac:dyDescent="0.25">
      <c r="A57" s="20"/>
      <c r="B57" s="21" t="s">
        <v>128</v>
      </c>
      <c r="C57" s="22">
        <f t="shared" ref="C57:J57" si="3">SUM(C10:C56)</f>
        <v>261209218</v>
      </c>
      <c r="D57" s="22">
        <f t="shared" si="3"/>
        <v>0</v>
      </c>
      <c r="E57" s="22">
        <f t="shared" si="3"/>
        <v>163391905</v>
      </c>
      <c r="F57" s="22">
        <f t="shared" si="3"/>
        <v>71382963</v>
      </c>
      <c r="G57" s="22">
        <f t="shared" si="3"/>
        <v>25447554</v>
      </c>
      <c r="H57" s="22">
        <f t="shared" si="3"/>
        <v>0</v>
      </c>
      <c r="I57" s="22">
        <f t="shared" si="3"/>
        <v>0</v>
      </c>
      <c r="J57" s="22">
        <f t="shared" si="3"/>
        <v>0</v>
      </c>
      <c r="K57" s="22"/>
      <c r="L57" s="22">
        <f>SUM(L10:L56)</f>
        <v>102400911</v>
      </c>
      <c r="M57" s="22">
        <f>SUM(M10:M56)</f>
        <v>45339069</v>
      </c>
      <c r="N57" s="22">
        <f>SUM(N10:N56)</f>
        <v>12980973</v>
      </c>
      <c r="O57" s="22">
        <f>SUM(O10:O56)</f>
        <v>0</v>
      </c>
      <c r="P57" s="22">
        <f>SUM(P10:P56)</f>
        <v>2651399</v>
      </c>
      <c r="R57" s="128">
        <f t="shared" si="2"/>
        <v>19553</v>
      </c>
    </row>
    <row r="58" spans="1:18" x14ac:dyDescent="0.25">
      <c r="O58" s="38"/>
      <c r="P58" s="38"/>
      <c r="R58" s="128">
        <f t="shared" si="2"/>
        <v>0</v>
      </c>
    </row>
    <row r="59" spans="1:18" x14ac:dyDescent="0.25">
      <c r="A59" s="1">
        <v>24</v>
      </c>
      <c r="B59" s="47" t="s">
        <v>63</v>
      </c>
      <c r="C59" s="50">
        <v>9000000</v>
      </c>
      <c r="D59" s="50"/>
      <c r="E59" s="49">
        <v>9000000</v>
      </c>
      <c r="F59" s="49"/>
      <c r="G59" s="49"/>
      <c r="H59" s="49"/>
      <c r="I59" s="68" t="s">
        <v>44</v>
      </c>
      <c r="J59" s="68" t="s">
        <v>81</v>
      </c>
      <c r="K59" s="68">
        <v>231</v>
      </c>
      <c r="L59" s="68"/>
      <c r="M59" s="68">
        <v>9000000</v>
      </c>
      <c r="N59" s="77"/>
      <c r="O59" s="38"/>
      <c r="P59" s="38"/>
      <c r="R59" s="128">
        <f t="shared" si="2"/>
        <v>0</v>
      </c>
    </row>
    <row r="60" spans="1:18" ht="26.25" x14ac:dyDescent="0.25">
      <c r="A60" s="1">
        <v>25</v>
      </c>
      <c r="B60" s="47" t="s">
        <v>64</v>
      </c>
      <c r="C60" s="50">
        <v>2000000</v>
      </c>
      <c r="D60" s="50"/>
      <c r="E60" s="49">
        <v>2000000</v>
      </c>
      <c r="F60" s="49"/>
      <c r="G60" s="49"/>
      <c r="H60" s="49"/>
      <c r="I60" s="68" t="s">
        <v>43</v>
      </c>
      <c r="J60" s="68" t="s">
        <v>47</v>
      </c>
      <c r="K60" s="68">
        <v>231</v>
      </c>
      <c r="L60" s="68"/>
      <c r="M60" s="68">
        <v>2000000</v>
      </c>
      <c r="N60" s="77"/>
      <c r="O60" s="38"/>
      <c r="P60" s="38"/>
      <c r="R60" s="128">
        <f t="shared" si="2"/>
        <v>0</v>
      </c>
    </row>
    <row r="61" spans="1:18" x14ac:dyDescent="0.25">
      <c r="A61" s="1">
        <v>26</v>
      </c>
      <c r="B61" s="47" t="s">
        <v>65</v>
      </c>
      <c r="C61" s="50">
        <v>300000</v>
      </c>
      <c r="D61" s="50"/>
      <c r="E61" s="49">
        <v>300000</v>
      </c>
      <c r="F61" s="49"/>
      <c r="G61" s="49"/>
      <c r="H61" s="49"/>
      <c r="I61" s="68" t="s">
        <v>44</v>
      </c>
      <c r="J61" s="68" t="s">
        <v>81</v>
      </c>
      <c r="K61" s="68">
        <v>231</v>
      </c>
      <c r="L61" s="68"/>
      <c r="M61" s="68">
        <v>300000</v>
      </c>
      <c r="N61" s="77"/>
      <c r="O61" s="38"/>
      <c r="P61" s="38"/>
      <c r="R61" s="128">
        <f t="shared" si="2"/>
        <v>0</v>
      </c>
    </row>
    <row r="62" spans="1:18" x14ac:dyDescent="0.25">
      <c r="A62" s="1">
        <v>27</v>
      </c>
      <c r="B62" s="47" t="s">
        <v>66</v>
      </c>
      <c r="C62" s="50">
        <v>700000</v>
      </c>
      <c r="D62" s="50"/>
      <c r="E62" s="49">
        <v>700000</v>
      </c>
      <c r="F62" s="49"/>
      <c r="G62" s="49"/>
      <c r="H62" s="49"/>
      <c r="I62" s="68" t="s">
        <v>44</v>
      </c>
      <c r="J62" s="68" t="s">
        <v>81</v>
      </c>
      <c r="K62" s="68">
        <v>231</v>
      </c>
      <c r="L62" s="68"/>
      <c r="M62" s="68">
        <v>700000</v>
      </c>
      <c r="N62" s="77"/>
      <c r="O62" s="38"/>
      <c r="P62" s="38"/>
      <c r="R62" s="128">
        <f t="shared" si="2"/>
        <v>0</v>
      </c>
    </row>
    <row r="63" spans="1:18" x14ac:dyDescent="0.25">
      <c r="A63" s="1"/>
      <c r="B63" s="4"/>
      <c r="C63" s="3"/>
      <c r="D63" s="3"/>
      <c r="E63" s="49"/>
      <c r="F63" s="49"/>
      <c r="G63" s="49"/>
      <c r="H63" s="49"/>
      <c r="I63" s="68"/>
      <c r="J63" s="68"/>
      <c r="K63" s="68"/>
      <c r="L63" s="68"/>
      <c r="M63" s="68"/>
      <c r="N63" s="77"/>
      <c r="O63" s="38"/>
      <c r="P63" s="38"/>
      <c r="R63" s="128">
        <f t="shared" si="2"/>
        <v>0</v>
      </c>
    </row>
    <row r="64" spans="1:18" s="135" customFormat="1" x14ac:dyDescent="0.25">
      <c r="A64" s="129"/>
      <c r="B64" s="130" t="s">
        <v>84</v>
      </c>
      <c r="C64" s="131">
        <f>C57+C59+C60+C61+C62+C63</f>
        <v>273209218</v>
      </c>
      <c r="D64" s="131">
        <f t="shared" ref="D64:G64" si="4">D57+D59+D60+D61+D62+D63</f>
        <v>0</v>
      </c>
      <c r="E64" s="131">
        <f t="shared" si="4"/>
        <v>175391905</v>
      </c>
      <c r="F64" s="131">
        <f t="shared" si="4"/>
        <v>71382963</v>
      </c>
      <c r="G64" s="131">
        <f t="shared" si="4"/>
        <v>25447554</v>
      </c>
      <c r="H64" s="131"/>
      <c r="I64" s="132"/>
      <c r="J64" s="132"/>
      <c r="K64" s="132"/>
      <c r="L64" s="133">
        <f>L57+L59+L60+L61+L62</f>
        <v>102400911</v>
      </c>
      <c r="M64" s="133">
        <f>M57+M59+M60+M61+M62</f>
        <v>57339069</v>
      </c>
      <c r="N64" s="134">
        <f>N57+N59+N60+N61+N62</f>
        <v>12980973</v>
      </c>
      <c r="O64" s="132"/>
      <c r="P64" s="133">
        <f>SUM(P57:P63)</f>
        <v>2651399</v>
      </c>
      <c r="R64" s="136">
        <f t="shared" si="2"/>
        <v>19553</v>
      </c>
    </row>
    <row r="65" spans="1:18" x14ac:dyDescent="0.25">
      <c r="A65" s="1"/>
      <c r="B65" s="69"/>
      <c r="C65" s="41"/>
      <c r="D65" s="41"/>
      <c r="E65" s="41"/>
      <c r="F65" s="49"/>
      <c r="G65" s="49"/>
      <c r="H65" s="49"/>
      <c r="I65" s="38"/>
      <c r="J65" s="35"/>
      <c r="K65" s="38"/>
      <c r="L65" s="41"/>
      <c r="M65" s="38"/>
      <c r="N65" s="78"/>
      <c r="O65" s="38"/>
      <c r="P65" s="38"/>
      <c r="R65" s="128">
        <f t="shared" si="2"/>
        <v>0</v>
      </c>
    </row>
    <row r="66" spans="1:18" s="88" customFormat="1" x14ac:dyDescent="0.25">
      <c r="A66" s="82"/>
      <c r="B66" s="83"/>
      <c r="C66" s="22"/>
      <c r="D66" s="22"/>
      <c r="E66" s="84"/>
      <c r="F66" s="85"/>
      <c r="G66" s="85"/>
      <c r="H66" s="85"/>
      <c r="I66" s="32"/>
      <c r="J66" s="32"/>
      <c r="K66" s="32"/>
      <c r="L66" s="86"/>
      <c r="M66" s="86"/>
      <c r="N66" s="87"/>
      <c r="O66" s="32"/>
      <c r="P66" s="32"/>
      <c r="R66" s="128">
        <f t="shared" si="2"/>
        <v>0</v>
      </c>
    </row>
    <row r="67" spans="1:18" s="88" customFormat="1" x14ac:dyDescent="0.25">
      <c r="A67" s="82"/>
      <c r="B67" s="91" t="s">
        <v>88</v>
      </c>
      <c r="C67" s="22"/>
      <c r="D67" s="22"/>
      <c r="E67" s="84"/>
      <c r="F67" s="85"/>
      <c r="G67" s="85"/>
      <c r="H67" s="85"/>
      <c r="I67" s="32"/>
      <c r="J67" s="32"/>
      <c r="K67" s="32"/>
      <c r="L67" s="86"/>
      <c r="M67" s="86"/>
      <c r="N67" s="87"/>
      <c r="O67" s="32"/>
      <c r="P67" s="32"/>
      <c r="R67" s="128">
        <f t="shared" si="2"/>
        <v>0</v>
      </c>
    </row>
    <row r="68" spans="1:18" x14ac:dyDescent="0.25">
      <c r="A68" s="1"/>
      <c r="B68" s="90" t="s">
        <v>87</v>
      </c>
      <c r="C68" s="3"/>
      <c r="D68" s="3"/>
      <c r="E68" s="3"/>
      <c r="F68" s="3"/>
      <c r="G68" s="3"/>
      <c r="H68" s="3"/>
      <c r="I68" s="38"/>
      <c r="J68" s="38"/>
      <c r="K68" s="38"/>
      <c r="L68" s="38"/>
      <c r="M68" s="38"/>
      <c r="N68" s="78"/>
      <c r="O68" s="38"/>
      <c r="P68" s="38"/>
      <c r="R68" s="128">
        <f t="shared" si="2"/>
        <v>0</v>
      </c>
    </row>
    <row r="69" spans="1:18" x14ac:dyDescent="0.25">
      <c r="A69" s="1">
        <v>28</v>
      </c>
      <c r="B69" s="89" t="s">
        <v>85</v>
      </c>
      <c r="C69" s="96">
        <v>1402949</v>
      </c>
      <c r="D69" s="97"/>
      <c r="E69" s="96">
        <v>1402949</v>
      </c>
      <c r="F69" s="116"/>
      <c r="G69" s="116"/>
      <c r="H69" s="116"/>
      <c r="I69" s="40" t="s">
        <v>43</v>
      </c>
      <c r="J69" s="40" t="s">
        <v>89</v>
      </c>
      <c r="K69" s="40">
        <v>231</v>
      </c>
      <c r="L69" s="40"/>
      <c r="M69" s="40"/>
      <c r="N69" s="117"/>
      <c r="O69" s="113">
        <v>1402949</v>
      </c>
      <c r="P69" s="40"/>
      <c r="R69" s="128">
        <f t="shared" si="2"/>
        <v>0</v>
      </c>
    </row>
    <row r="70" spans="1:18" ht="25.5" x14ac:dyDescent="0.25">
      <c r="A70" s="1">
        <v>29</v>
      </c>
      <c r="B70" s="89" t="s">
        <v>86</v>
      </c>
      <c r="C70" s="96">
        <v>2745144</v>
      </c>
      <c r="D70" s="97"/>
      <c r="E70" s="96">
        <v>2745144</v>
      </c>
      <c r="F70" s="116"/>
      <c r="G70" s="116"/>
      <c r="H70" s="116"/>
      <c r="I70" s="40" t="s">
        <v>43</v>
      </c>
      <c r="J70" s="40" t="s">
        <v>89</v>
      </c>
      <c r="K70" s="40">
        <v>231</v>
      </c>
      <c r="L70" s="40"/>
      <c r="M70" s="40"/>
      <c r="N70" s="117"/>
      <c r="O70" s="113">
        <v>2745144</v>
      </c>
      <c r="P70" s="40"/>
      <c r="R70" s="128">
        <f t="shared" si="2"/>
        <v>0</v>
      </c>
    </row>
    <row r="71" spans="1:18" s="35" customFormat="1" x14ac:dyDescent="0.25">
      <c r="A71" s="1">
        <v>30</v>
      </c>
      <c r="B71" s="138" t="s">
        <v>130</v>
      </c>
      <c r="C71" s="96">
        <v>491974</v>
      </c>
      <c r="D71" s="97"/>
      <c r="E71" s="96">
        <v>491974</v>
      </c>
      <c r="F71" s="116"/>
      <c r="G71" s="116"/>
      <c r="H71" s="116"/>
      <c r="I71" s="40" t="s">
        <v>43</v>
      </c>
      <c r="J71" s="40" t="s">
        <v>131</v>
      </c>
      <c r="K71" s="40">
        <v>231</v>
      </c>
      <c r="L71" s="40"/>
      <c r="M71" s="40"/>
      <c r="N71" s="117"/>
      <c r="O71" s="113"/>
      <c r="P71" s="96">
        <v>491974</v>
      </c>
      <c r="R71" s="128"/>
    </row>
    <row r="72" spans="1:18" s="35" customFormat="1" x14ac:dyDescent="0.25">
      <c r="A72" s="1"/>
      <c r="B72" s="102" t="s">
        <v>108</v>
      </c>
      <c r="C72" s="96"/>
      <c r="D72" s="97"/>
      <c r="E72" s="96"/>
      <c r="F72" s="116"/>
      <c r="G72" s="116"/>
      <c r="H72" s="116"/>
      <c r="I72" s="40"/>
      <c r="J72" s="40"/>
      <c r="K72" s="40"/>
      <c r="L72" s="40"/>
      <c r="M72" s="40"/>
      <c r="N72" s="117"/>
      <c r="O72" s="96"/>
      <c r="P72" s="40"/>
      <c r="R72" s="128">
        <f t="shared" ref="R72:R108" si="5">E72-L72-M72-N72-O72-P72</f>
        <v>0</v>
      </c>
    </row>
    <row r="73" spans="1:18" s="35" customFormat="1" ht="31.5" x14ac:dyDescent="0.25">
      <c r="A73" s="1">
        <v>31</v>
      </c>
      <c r="B73" s="103" t="s">
        <v>109</v>
      </c>
      <c r="C73" s="41">
        <v>10158970</v>
      </c>
      <c r="D73" s="97"/>
      <c r="E73" s="41">
        <v>10158970</v>
      </c>
      <c r="F73" s="116"/>
      <c r="G73" s="116"/>
      <c r="H73" s="116"/>
      <c r="I73" s="40" t="s">
        <v>43</v>
      </c>
      <c r="J73" s="40" t="s">
        <v>110</v>
      </c>
      <c r="K73" s="40">
        <v>231</v>
      </c>
      <c r="L73" s="40"/>
      <c r="M73" s="40"/>
      <c r="N73" s="117"/>
      <c r="O73" s="104">
        <v>10158970</v>
      </c>
      <c r="P73" s="40"/>
      <c r="R73" s="128">
        <f t="shared" si="5"/>
        <v>0</v>
      </c>
    </row>
    <row r="74" spans="1:18" s="35" customFormat="1" ht="25.5" x14ac:dyDescent="0.25">
      <c r="A74" s="1">
        <v>32</v>
      </c>
      <c r="B74" s="89" t="s">
        <v>113</v>
      </c>
      <c r="C74" s="96">
        <v>15732580</v>
      </c>
      <c r="D74" s="97"/>
      <c r="E74" s="96">
        <v>15732580</v>
      </c>
      <c r="F74" s="116"/>
      <c r="G74" s="116"/>
      <c r="H74" s="116"/>
      <c r="I74" s="40" t="s">
        <v>43</v>
      </c>
      <c r="J74" s="40" t="s">
        <v>48</v>
      </c>
      <c r="K74" s="40">
        <v>231</v>
      </c>
      <c r="L74" s="40"/>
      <c r="M74" s="40"/>
      <c r="N74" s="117"/>
      <c r="O74" s="96"/>
      <c r="P74" s="96">
        <v>15732580</v>
      </c>
      <c r="R74" s="128">
        <f t="shared" si="5"/>
        <v>0</v>
      </c>
    </row>
    <row r="75" spans="1:18" s="35" customFormat="1" ht="25.5" x14ac:dyDescent="0.25">
      <c r="A75" s="1">
        <v>33</v>
      </c>
      <c r="B75" s="89" t="s">
        <v>99</v>
      </c>
      <c r="C75" s="96">
        <v>451899</v>
      </c>
      <c r="D75" s="97"/>
      <c r="E75" s="96">
        <v>451899</v>
      </c>
      <c r="F75" s="116"/>
      <c r="G75" s="116"/>
      <c r="H75" s="116"/>
      <c r="I75" s="40" t="s">
        <v>43</v>
      </c>
      <c r="J75" s="40" t="s">
        <v>48</v>
      </c>
      <c r="K75" s="40">
        <v>231</v>
      </c>
      <c r="L75" s="40"/>
      <c r="M75" s="40"/>
      <c r="N75" s="117"/>
      <c r="O75" s="96"/>
      <c r="P75" s="96">
        <v>451899</v>
      </c>
      <c r="R75" s="128">
        <f t="shared" si="5"/>
        <v>0</v>
      </c>
    </row>
    <row r="76" spans="1:18" s="35" customFormat="1" ht="30" x14ac:dyDescent="0.25">
      <c r="A76" s="1">
        <v>34</v>
      </c>
      <c r="B76" s="115" t="s">
        <v>121</v>
      </c>
      <c r="C76" s="96">
        <v>352954</v>
      </c>
      <c r="D76" s="97"/>
      <c r="E76" s="96">
        <v>352954</v>
      </c>
      <c r="F76" s="116"/>
      <c r="G76" s="116"/>
      <c r="H76" s="116"/>
      <c r="I76" s="40" t="s">
        <v>43</v>
      </c>
      <c r="J76" s="40" t="s">
        <v>48</v>
      </c>
      <c r="K76" s="40">
        <v>231</v>
      </c>
      <c r="L76" s="40"/>
      <c r="M76" s="40"/>
      <c r="N76" s="117"/>
      <c r="O76" s="96"/>
      <c r="P76" s="96">
        <v>352954</v>
      </c>
      <c r="R76" s="128">
        <f t="shared" si="5"/>
        <v>0</v>
      </c>
    </row>
    <row r="77" spans="1:18" s="35" customFormat="1" x14ac:dyDescent="0.25">
      <c r="A77" s="1"/>
      <c r="B77" s="105" t="s">
        <v>111</v>
      </c>
      <c r="C77" s="96"/>
      <c r="D77" s="97"/>
      <c r="E77" s="96"/>
      <c r="F77" s="116"/>
      <c r="G77" s="116"/>
      <c r="H77" s="116"/>
      <c r="I77" s="40"/>
      <c r="J77" s="40"/>
      <c r="K77" s="40"/>
      <c r="L77" s="40"/>
      <c r="M77" s="40"/>
      <c r="N77" s="117"/>
      <c r="O77" s="96"/>
      <c r="P77" s="40"/>
      <c r="R77" s="128">
        <f t="shared" si="5"/>
        <v>0</v>
      </c>
    </row>
    <row r="78" spans="1:18" x14ac:dyDescent="0.25">
      <c r="A78" s="1">
        <v>35</v>
      </c>
      <c r="B78" s="106" t="s">
        <v>112</v>
      </c>
      <c r="C78" s="41">
        <v>5647280</v>
      </c>
      <c r="D78" s="97"/>
      <c r="E78" s="41">
        <v>5647280</v>
      </c>
      <c r="F78" s="116"/>
      <c r="G78" s="116"/>
      <c r="H78" s="116"/>
      <c r="I78" s="40" t="s">
        <v>43</v>
      </c>
      <c r="J78" s="40" t="s">
        <v>122</v>
      </c>
      <c r="K78" s="40">
        <v>231</v>
      </c>
      <c r="L78" s="41">
        <v>2823640</v>
      </c>
      <c r="M78" s="41"/>
      <c r="N78" s="118"/>
      <c r="O78" s="41"/>
      <c r="P78" s="104">
        <v>2823640</v>
      </c>
      <c r="R78" s="128">
        <f t="shared" si="5"/>
        <v>0</v>
      </c>
    </row>
    <row r="79" spans="1:18" x14ac:dyDescent="0.25">
      <c r="A79" s="1"/>
      <c r="B79" s="112" t="s">
        <v>114</v>
      </c>
      <c r="C79" s="97"/>
      <c r="D79" s="97"/>
      <c r="E79" s="119"/>
      <c r="F79" s="116"/>
      <c r="G79" s="116"/>
      <c r="H79" s="116"/>
      <c r="I79" s="40"/>
      <c r="J79" s="40"/>
      <c r="K79" s="40"/>
      <c r="L79" s="40"/>
      <c r="M79" s="40"/>
      <c r="N79" s="40"/>
      <c r="O79" s="40"/>
      <c r="P79" s="40"/>
      <c r="R79" s="128">
        <f t="shared" si="5"/>
        <v>0</v>
      </c>
    </row>
    <row r="80" spans="1:18" x14ac:dyDescent="0.25">
      <c r="A80" s="1">
        <v>36</v>
      </c>
      <c r="B80" s="89" t="s">
        <v>115</v>
      </c>
      <c r="C80" s="96">
        <v>1576877</v>
      </c>
      <c r="D80" s="97"/>
      <c r="E80" s="96">
        <v>1576877</v>
      </c>
      <c r="F80" s="116"/>
      <c r="G80" s="116"/>
      <c r="H80" s="116"/>
      <c r="I80" s="40"/>
      <c r="J80" s="40"/>
      <c r="K80" s="40"/>
      <c r="L80" s="40"/>
      <c r="M80" s="40"/>
      <c r="N80" s="40"/>
      <c r="O80" s="40"/>
      <c r="P80" s="96">
        <v>1576877</v>
      </c>
      <c r="R80" s="128">
        <f t="shared" si="5"/>
        <v>0</v>
      </c>
    </row>
    <row r="81" spans="1:18" x14ac:dyDescent="0.25">
      <c r="A81" s="1"/>
      <c r="B81" s="95" t="s">
        <v>95</v>
      </c>
      <c r="C81" s="97"/>
      <c r="D81" s="97"/>
      <c r="E81" s="119"/>
      <c r="F81" s="116"/>
      <c r="G81" s="116"/>
      <c r="H81" s="116"/>
      <c r="I81" s="40"/>
      <c r="J81" s="40"/>
      <c r="K81" s="40"/>
      <c r="L81" s="40"/>
      <c r="M81" s="40"/>
      <c r="N81" s="40"/>
      <c r="O81" s="40"/>
      <c r="P81" s="40"/>
      <c r="R81" s="128">
        <f t="shared" si="5"/>
        <v>0</v>
      </c>
    </row>
    <row r="82" spans="1:18" x14ac:dyDescent="0.25">
      <c r="A82" s="1">
        <v>37</v>
      </c>
      <c r="B82" s="92" t="s">
        <v>90</v>
      </c>
      <c r="C82" s="96">
        <v>8372449</v>
      </c>
      <c r="D82" s="43">
        <v>4545845</v>
      </c>
      <c r="E82" s="96">
        <v>3826604</v>
      </c>
      <c r="F82" s="116"/>
      <c r="G82" s="116"/>
      <c r="H82" s="116"/>
      <c r="I82" s="98" t="s">
        <v>44</v>
      </c>
      <c r="J82" s="98" t="s">
        <v>124</v>
      </c>
      <c r="K82" s="98">
        <v>231</v>
      </c>
      <c r="L82" s="96">
        <v>937822</v>
      </c>
      <c r="M82" s="40"/>
      <c r="N82" s="40"/>
      <c r="O82" s="113">
        <v>710494</v>
      </c>
      <c r="P82" s="41">
        <v>2178288</v>
      </c>
      <c r="R82" s="128">
        <f t="shared" si="5"/>
        <v>0</v>
      </c>
    </row>
    <row r="83" spans="1:18" ht="26.25" x14ac:dyDescent="0.25">
      <c r="A83" s="1">
        <v>38</v>
      </c>
      <c r="B83" s="47" t="s">
        <v>60</v>
      </c>
      <c r="C83" s="96">
        <v>7076286</v>
      </c>
      <c r="D83" s="42">
        <v>3537641</v>
      </c>
      <c r="E83" s="41">
        <v>3538645</v>
      </c>
      <c r="F83" s="116"/>
      <c r="G83" s="116"/>
      <c r="H83" s="116"/>
      <c r="I83" s="98" t="s">
        <v>107</v>
      </c>
      <c r="J83" s="98" t="s">
        <v>123</v>
      </c>
      <c r="K83" s="40">
        <v>231</v>
      </c>
      <c r="L83" s="120">
        <v>3538143</v>
      </c>
      <c r="M83" s="40"/>
      <c r="N83" s="40"/>
      <c r="O83" s="113">
        <v>502</v>
      </c>
      <c r="P83" s="40"/>
      <c r="R83" s="128">
        <f t="shared" si="5"/>
        <v>0</v>
      </c>
    </row>
    <row r="84" spans="1:18" x14ac:dyDescent="0.25">
      <c r="A84" s="1"/>
      <c r="B84" s="4"/>
      <c r="C84" s="97"/>
      <c r="D84" s="97"/>
      <c r="E84" s="119"/>
      <c r="F84" s="116"/>
      <c r="G84" s="116"/>
      <c r="H84" s="116"/>
      <c r="I84" s="40"/>
      <c r="J84" s="40"/>
      <c r="K84" s="40"/>
      <c r="L84" s="40"/>
      <c r="M84" s="40"/>
      <c r="N84" s="40"/>
      <c r="O84" s="40"/>
      <c r="P84" s="40"/>
      <c r="R84" s="128">
        <f t="shared" si="5"/>
        <v>0</v>
      </c>
    </row>
    <row r="85" spans="1:18" x14ac:dyDescent="0.25">
      <c r="A85" s="1"/>
      <c r="B85" s="114" t="s">
        <v>118</v>
      </c>
      <c r="C85" s="97"/>
      <c r="D85" s="97"/>
      <c r="E85" s="119"/>
      <c r="F85" s="116"/>
      <c r="G85" s="116"/>
      <c r="H85" s="116"/>
      <c r="I85" s="40"/>
      <c r="J85" s="40"/>
      <c r="K85" s="40"/>
      <c r="L85" s="40"/>
      <c r="M85" s="40"/>
      <c r="N85" s="40"/>
      <c r="O85" s="40"/>
      <c r="P85" s="40"/>
      <c r="R85" s="128">
        <f t="shared" si="5"/>
        <v>0</v>
      </c>
    </row>
    <row r="86" spans="1:18" ht="30" x14ac:dyDescent="0.25">
      <c r="A86" s="1">
        <v>39</v>
      </c>
      <c r="B86" s="106" t="s">
        <v>119</v>
      </c>
      <c r="C86" s="96">
        <v>800000</v>
      </c>
      <c r="D86" s="97"/>
      <c r="E86" s="96">
        <v>800000</v>
      </c>
      <c r="F86" s="116"/>
      <c r="G86" s="116"/>
      <c r="H86" s="116"/>
      <c r="I86" s="40" t="s">
        <v>43</v>
      </c>
      <c r="J86" s="40" t="s">
        <v>120</v>
      </c>
      <c r="K86" s="40">
        <v>231</v>
      </c>
      <c r="L86" s="40"/>
      <c r="M86" s="40"/>
      <c r="N86" s="40"/>
      <c r="O86" s="40"/>
      <c r="P86" s="96">
        <v>800000</v>
      </c>
      <c r="R86" s="128">
        <f t="shared" si="5"/>
        <v>0</v>
      </c>
    </row>
    <row r="87" spans="1:18" s="35" customFormat="1" x14ac:dyDescent="0.25">
      <c r="A87" s="1">
        <v>40</v>
      </c>
      <c r="B87" s="69" t="s">
        <v>59</v>
      </c>
      <c r="C87" s="41">
        <v>15408288</v>
      </c>
      <c r="D87" s="41">
        <v>6590740</v>
      </c>
      <c r="E87" s="41">
        <v>8817548</v>
      </c>
      <c r="F87" s="116"/>
      <c r="G87" s="116"/>
      <c r="H87" s="116"/>
      <c r="I87" s="40" t="s">
        <v>43</v>
      </c>
      <c r="J87" s="121" t="s">
        <v>62</v>
      </c>
      <c r="K87" s="40">
        <v>231</v>
      </c>
      <c r="L87" s="41">
        <v>8817548</v>
      </c>
      <c r="M87" s="40"/>
      <c r="N87" s="117"/>
      <c r="O87" s="40"/>
      <c r="P87" s="40"/>
      <c r="R87" s="128">
        <f t="shared" si="5"/>
        <v>0</v>
      </c>
    </row>
    <row r="88" spans="1:18" x14ac:dyDescent="0.25">
      <c r="A88" s="1"/>
      <c r="B88" s="4"/>
      <c r="C88" s="97"/>
      <c r="D88" s="97"/>
      <c r="E88" s="119"/>
      <c r="F88" s="116"/>
      <c r="G88" s="116"/>
      <c r="H88" s="116"/>
      <c r="I88" s="40"/>
      <c r="J88" s="40"/>
      <c r="K88" s="40"/>
      <c r="L88" s="40"/>
      <c r="M88" s="40"/>
      <c r="N88" s="40"/>
      <c r="O88" s="40"/>
      <c r="P88" s="40"/>
      <c r="R88" s="128">
        <f t="shared" si="5"/>
        <v>0</v>
      </c>
    </row>
    <row r="89" spans="1:18" x14ac:dyDescent="0.25">
      <c r="A89" s="1"/>
      <c r="B89" s="93" t="s">
        <v>91</v>
      </c>
      <c r="C89" s="97"/>
      <c r="D89" s="97"/>
      <c r="E89" s="119"/>
      <c r="F89" s="116"/>
      <c r="G89" s="116"/>
      <c r="H89" s="116"/>
      <c r="I89" s="40"/>
      <c r="J89" s="40"/>
      <c r="K89" s="40"/>
      <c r="L89" s="40"/>
      <c r="M89" s="40"/>
      <c r="N89" s="40"/>
      <c r="O89" s="40"/>
      <c r="P89" s="40"/>
      <c r="R89" s="128">
        <f t="shared" si="5"/>
        <v>0</v>
      </c>
    </row>
    <row r="90" spans="1:18" x14ac:dyDescent="0.25">
      <c r="A90" s="1">
        <v>41</v>
      </c>
      <c r="B90" s="89" t="s">
        <v>92</v>
      </c>
      <c r="C90" s="96">
        <v>3843000</v>
      </c>
      <c r="D90" s="97"/>
      <c r="E90" s="96">
        <v>3843000</v>
      </c>
      <c r="F90" s="116"/>
      <c r="G90" s="116"/>
      <c r="H90" s="116"/>
      <c r="I90" s="40" t="s">
        <v>43</v>
      </c>
      <c r="J90" s="40" t="s">
        <v>96</v>
      </c>
      <c r="K90" s="40">
        <v>231</v>
      </c>
      <c r="L90" s="40"/>
      <c r="M90" s="40"/>
      <c r="N90" s="40"/>
      <c r="O90" s="113">
        <v>3843000</v>
      </c>
      <c r="P90" s="40"/>
      <c r="R90" s="128">
        <f t="shared" si="5"/>
        <v>0</v>
      </c>
    </row>
    <row r="91" spans="1:18" x14ac:dyDescent="0.25">
      <c r="A91" s="1">
        <v>42</v>
      </c>
      <c r="B91" s="89" t="s">
        <v>93</v>
      </c>
      <c r="C91" s="96">
        <v>2662304</v>
      </c>
      <c r="D91" s="97"/>
      <c r="E91" s="96">
        <v>2662304</v>
      </c>
      <c r="F91" s="116"/>
      <c r="G91" s="116"/>
      <c r="H91" s="116"/>
      <c r="I91" s="40" t="s">
        <v>43</v>
      </c>
      <c r="J91" s="40" t="s">
        <v>96</v>
      </c>
      <c r="K91" s="40">
        <v>231</v>
      </c>
      <c r="L91" s="40"/>
      <c r="M91" s="40"/>
      <c r="N91" s="40"/>
      <c r="O91" s="113">
        <v>2662304</v>
      </c>
      <c r="P91" s="40"/>
      <c r="R91" s="128">
        <f t="shared" si="5"/>
        <v>0</v>
      </c>
    </row>
    <row r="92" spans="1:18" x14ac:dyDescent="0.25">
      <c r="A92" s="1">
        <v>43</v>
      </c>
      <c r="B92" s="94" t="s">
        <v>94</v>
      </c>
      <c r="C92" s="96">
        <v>4086900</v>
      </c>
      <c r="D92" s="97"/>
      <c r="E92" s="96">
        <v>4086900</v>
      </c>
      <c r="F92" s="116"/>
      <c r="G92" s="116"/>
      <c r="H92" s="116"/>
      <c r="I92" s="40" t="s">
        <v>43</v>
      </c>
      <c r="J92" s="40" t="s">
        <v>96</v>
      </c>
      <c r="K92" s="40">
        <v>231</v>
      </c>
      <c r="L92" s="40"/>
      <c r="M92" s="40"/>
      <c r="N92" s="40"/>
      <c r="O92" s="113">
        <v>4086900</v>
      </c>
      <c r="P92" s="40"/>
      <c r="R92" s="128">
        <f t="shared" si="5"/>
        <v>0</v>
      </c>
    </row>
    <row r="93" spans="1:18" ht="25.5" x14ac:dyDescent="0.25">
      <c r="A93" s="1">
        <v>44</v>
      </c>
      <c r="B93" s="94" t="s">
        <v>117</v>
      </c>
      <c r="C93" s="96">
        <v>2432283</v>
      </c>
      <c r="D93" s="97"/>
      <c r="E93" s="96">
        <v>2432283</v>
      </c>
      <c r="F93" s="116"/>
      <c r="G93" s="116"/>
      <c r="H93" s="116"/>
      <c r="I93" s="40" t="s">
        <v>43</v>
      </c>
      <c r="J93" s="40" t="s">
        <v>126</v>
      </c>
      <c r="K93" s="40">
        <v>231</v>
      </c>
      <c r="L93" s="40"/>
      <c r="M93" s="40"/>
      <c r="N93" s="40"/>
      <c r="O93" s="40"/>
      <c r="P93" s="122">
        <v>2432283</v>
      </c>
      <c r="R93" s="128">
        <f t="shared" si="5"/>
        <v>0</v>
      </c>
    </row>
    <row r="94" spans="1:18" x14ac:dyDescent="0.25">
      <c r="A94" s="1"/>
      <c r="B94" s="99" t="s">
        <v>97</v>
      </c>
      <c r="C94" s="97"/>
      <c r="D94" s="97"/>
      <c r="E94" s="119"/>
      <c r="F94" s="116"/>
      <c r="G94" s="116"/>
      <c r="H94" s="116"/>
      <c r="I94" s="40"/>
      <c r="J94" s="40"/>
      <c r="K94" s="40"/>
      <c r="L94" s="40"/>
      <c r="M94" s="40"/>
      <c r="N94" s="40"/>
      <c r="O94" s="40"/>
      <c r="P94" s="40"/>
      <c r="R94" s="128">
        <f t="shared" si="5"/>
        <v>0</v>
      </c>
    </row>
    <row r="95" spans="1:18" x14ac:dyDescent="0.25">
      <c r="A95" s="1">
        <v>45</v>
      </c>
      <c r="B95" s="89" t="s">
        <v>98</v>
      </c>
      <c r="C95" s="96">
        <v>2454912</v>
      </c>
      <c r="D95" s="97"/>
      <c r="E95" s="96">
        <v>2454912</v>
      </c>
      <c r="F95" s="116"/>
      <c r="G95" s="116"/>
      <c r="H95" s="116"/>
      <c r="I95" s="40" t="s">
        <v>43</v>
      </c>
      <c r="J95" s="40" t="s">
        <v>47</v>
      </c>
      <c r="K95" s="40">
        <v>231</v>
      </c>
      <c r="L95" s="40"/>
      <c r="M95" s="40"/>
      <c r="N95" s="40"/>
      <c r="O95" s="113">
        <v>2454912</v>
      </c>
      <c r="P95" s="40"/>
      <c r="R95" s="128">
        <f t="shared" si="5"/>
        <v>0</v>
      </c>
    </row>
    <row r="96" spans="1:18" ht="25.5" x14ac:dyDescent="0.25">
      <c r="A96" s="1">
        <v>46</v>
      </c>
      <c r="B96" s="89" t="s">
        <v>99</v>
      </c>
      <c r="C96" s="96">
        <v>1000000</v>
      </c>
      <c r="D96" s="97"/>
      <c r="E96" s="96">
        <v>1000000</v>
      </c>
      <c r="F96" s="116"/>
      <c r="G96" s="116"/>
      <c r="H96" s="116"/>
      <c r="I96" s="40" t="s">
        <v>43</v>
      </c>
      <c r="J96" s="40" t="s">
        <v>81</v>
      </c>
      <c r="K96" s="40">
        <v>231</v>
      </c>
      <c r="L96" s="40"/>
      <c r="M96" s="40"/>
      <c r="N96" s="40"/>
      <c r="O96" s="113">
        <v>1000000</v>
      </c>
      <c r="P96" s="40"/>
      <c r="R96" s="128">
        <f t="shared" si="5"/>
        <v>0</v>
      </c>
    </row>
    <row r="97" spans="1:18" x14ac:dyDescent="0.25">
      <c r="A97" s="1">
        <v>47</v>
      </c>
      <c r="B97" s="89" t="s">
        <v>100</v>
      </c>
      <c r="C97" s="96">
        <v>597600</v>
      </c>
      <c r="D97" s="97"/>
      <c r="E97" s="96">
        <v>597600</v>
      </c>
      <c r="F97" s="116"/>
      <c r="G97" s="116"/>
      <c r="H97" s="116"/>
      <c r="I97" s="40" t="s">
        <v>43</v>
      </c>
      <c r="J97" s="40" t="s">
        <v>47</v>
      </c>
      <c r="K97" s="40">
        <v>231</v>
      </c>
      <c r="L97" s="40"/>
      <c r="M97" s="40"/>
      <c r="N97" s="40"/>
      <c r="O97" s="113">
        <v>597600</v>
      </c>
      <c r="P97" s="40"/>
      <c r="R97" s="128">
        <f t="shared" si="5"/>
        <v>0</v>
      </c>
    </row>
    <row r="98" spans="1:18" x14ac:dyDescent="0.25">
      <c r="A98" s="1">
        <v>48</v>
      </c>
      <c r="B98" s="89" t="s">
        <v>101</v>
      </c>
      <c r="C98" s="96">
        <v>5000000</v>
      </c>
      <c r="D98" s="97"/>
      <c r="E98" s="96">
        <v>5000000</v>
      </c>
      <c r="F98" s="116"/>
      <c r="G98" s="116"/>
      <c r="H98" s="116"/>
      <c r="I98" s="40" t="s">
        <v>43</v>
      </c>
      <c r="J98" s="40" t="s">
        <v>47</v>
      </c>
      <c r="K98" s="40">
        <v>231</v>
      </c>
      <c r="L98" s="40"/>
      <c r="M98" s="40"/>
      <c r="N98" s="40"/>
      <c r="O98" s="113">
        <v>5000000</v>
      </c>
      <c r="P98" s="40"/>
      <c r="R98" s="128">
        <f t="shared" si="5"/>
        <v>0</v>
      </c>
    </row>
    <row r="99" spans="1:18" x14ac:dyDescent="0.25">
      <c r="A99" s="1">
        <v>49</v>
      </c>
      <c r="B99" s="47" t="s">
        <v>102</v>
      </c>
      <c r="C99" s="96">
        <v>910800</v>
      </c>
      <c r="D99" s="97"/>
      <c r="E99" s="96">
        <v>910800</v>
      </c>
      <c r="F99" s="116"/>
      <c r="G99" s="116"/>
      <c r="H99" s="116"/>
      <c r="I99" s="40" t="s">
        <v>43</v>
      </c>
      <c r="J99" s="40" t="s">
        <v>47</v>
      </c>
      <c r="K99" s="40">
        <v>231</v>
      </c>
      <c r="L99" s="40"/>
      <c r="M99" s="40"/>
      <c r="N99" s="40"/>
      <c r="O99" s="113">
        <v>910800</v>
      </c>
      <c r="P99" s="40"/>
      <c r="R99" s="128">
        <f t="shared" si="5"/>
        <v>0</v>
      </c>
    </row>
    <row r="100" spans="1:18" x14ac:dyDescent="0.25">
      <c r="A100" s="1">
        <v>50</v>
      </c>
      <c r="B100" s="89" t="s">
        <v>103</v>
      </c>
      <c r="C100" s="96">
        <v>156127</v>
      </c>
      <c r="D100" s="97"/>
      <c r="E100" s="96">
        <v>156127</v>
      </c>
      <c r="F100" s="116"/>
      <c r="G100" s="116"/>
      <c r="H100" s="116"/>
      <c r="I100" s="40" t="s">
        <v>43</v>
      </c>
      <c r="J100" s="40" t="s">
        <v>47</v>
      </c>
      <c r="K100" s="40">
        <v>231</v>
      </c>
      <c r="L100" s="40"/>
      <c r="M100" s="40"/>
      <c r="N100" s="40"/>
      <c r="O100" s="113">
        <v>156127</v>
      </c>
      <c r="P100" s="40"/>
      <c r="R100" s="128">
        <f t="shared" si="5"/>
        <v>0</v>
      </c>
    </row>
    <row r="101" spans="1:18" x14ac:dyDescent="0.25">
      <c r="A101" s="1">
        <v>51</v>
      </c>
      <c r="B101" s="89" t="s">
        <v>104</v>
      </c>
      <c r="C101" s="101">
        <v>11234</v>
      </c>
      <c r="D101" s="97"/>
      <c r="E101" s="101">
        <v>11234</v>
      </c>
      <c r="F101" s="116"/>
      <c r="G101" s="116"/>
      <c r="H101" s="116"/>
      <c r="I101" s="40" t="s">
        <v>43</v>
      </c>
      <c r="J101" s="40" t="s">
        <v>47</v>
      </c>
      <c r="K101" s="40">
        <v>231</v>
      </c>
      <c r="L101" s="40"/>
      <c r="M101" s="40"/>
      <c r="N101" s="40"/>
      <c r="O101" s="137">
        <v>11234</v>
      </c>
      <c r="P101" s="40"/>
      <c r="R101" s="128">
        <f t="shared" si="5"/>
        <v>0</v>
      </c>
    </row>
    <row r="102" spans="1:18" x14ac:dyDescent="0.25">
      <c r="A102" s="1">
        <v>52</v>
      </c>
      <c r="B102" s="100" t="s">
        <v>105</v>
      </c>
      <c r="C102" s="96">
        <v>1194928</v>
      </c>
      <c r="D102" s="97"/>
      <c r="E102" s="96">
        <v>1194928</v>
      </c>
      <c r="F102" s="116"/>
      <c r="G102" s="116"/>
      <c r="H102" s="116"/>
      <c r="I102" s="40" t="s">
        <v>43</v>
      </c>
      <c r="J102" s="40" t="s">
        <v>47</v>
      </c>
      <c r="K102" s="40">
        <v>231</v>
      </c>
      <c r="L102" s="40"/>
      <c r="M102" s="40"/>
      <c r="N102" s="40"/>
      <c r="O102" s="113">
        <v>1194928</v>
      </c>
      <c r="P102" s="40"/>
      <c r="R102" s="128">
        <f t="shared" si="5"/>
        <v>0</v>
      </c>
    </row>
    <row r="103" spans="1:18" x14ac:dyDescent="0.25">
      <c r="A103" s="1">
        <v>53</v>
      </c>
      <c r="B103" s="100" t="s">
        <v>106</v>
      </c>
      <c r="C103" s="96">
        <v>299718</v>
      </c>
      <c r="D103" s="97"/>
      <c r="E103" s="96">
        <v>299718</v>
      </c>
      <c r="F103" s="116"/>
      <c r="G103" s="116"/>
      <c r="H103" s="116"/>
      <c r="I103" s="40" t="s">
        <v>43</v>
      </c>
      <c r="J103" s="40" t="s">
        <v>47</v>
      </c>
      <c r="K103" s="40">
        <v>231</v>
      </c>
      <c r="L103" s="40"/>
      <c r="M103" s="40"/>
      <c r="N103" s="40"/>
      <c r="O103" s="113">
        <v>299718</v>
      </c>
      <c r="P103" s="40"/>
      <c r="R103" s="128">
        <f t="shared" si="5"/>
        <v>0</v>
      </c>
    </row>
    <row r="104" spans="1:18" x14ac:dyDescent="0.25">
      <c r="A104" s="1">
        <v>54</v>
      </c>
      <c r="B104" s="4" t="s">
        <v>116</v>
      </c>
      <c r="C104" s="97">
        <v>3276751</v>
      </c>
      <c r="D104" s="97"/>
      <c r="E104" s="97">
        <v>3276751</v>
      </c>
      <c r="F104" s="116"/>
      <c r="G104" s="116"/>
      <c r="H104" s="116"/>
      <c r="I104" s="40" t="s">
        <v>43</v>
      </c>
      <c r="J104" s="40" t="s">
        <v>125</v>
      </c>
      <c r="K104" s="40">
        <v>231</v>
      </c>
      <c r="L104" s="40"/>
      <c r="M104" s="40"/>
      <c r="N104" s="40"/>
      <c r="O104" s="40"/>
      <c r="P104" s="41">
        <v>3276751</v>
      </c>
      <c r="R104" s="128">
        <f t="shared" si="5"/>
        <v>0</v>
      </c>
    </row>
    <row r="105" spans="1:18" x14ac:dyDescent="0.25">
      <c r="A105" s="1"/>
      <c r="B105" s="4"/>
      <c r="C105" s="97"/>
      <c r="D105" s="97"/>
      <c r="E105" s="119"/>
      <c r="F105" s="116"/>
      <c r="G105" s="116"/>
      <c r="H105" s="116"/>
      <c r="I105" s="40"/>
      <c r="J105" s="40"/>
      <c r="K105" s="40"/>
      <c r="L105" s="40"/>
      <c r="M105" s="40"/>
      <c r="N105" s="40"/>
      <c r="O105" s="40"/>
      <c r="P105" s="40"/>
      <c r="R105" s="128">
        <f t="shared" si="5"/>
        <v>0</v>
      </c>
    </row>
    <row r="106" spans="1:18" s="126" customFormat="1" x14ac:dyDescent="0.25">
      <c r="A106" s="123"/>
      <c r="B106" s="124" t="s">
        <v>127</v>
      </c>
      <c r="C106" s="125">
        <f>SUM(C69:C105)</f>
        <v>98144207</v>
      </c>
      <c r="D106" s="125">
        <f>SUM(D69:D105)</f>
        <v>14674226</v>
      </c>
      <c r="E106" s="125">
        <f>SUM(E69:E105)</f>
        <v>83469981</v>
      </c>
      <c r="F106" s="125">
        <f>SUM(F69:F105)</f>
        <v>0</v>
      </c>
      <c r="G106" s="125">
        <f>SUM(G69:G105)</f>
        <v>0</v>
      </c>
      <c r="H106" s="125"/>
      <c r="I106" s="125">
        <f>SUM(I69:I105)</f>
        <v>0</v>
      </c>
      <c r="J106" s="125">
        <f>SUM(J69:J105)</f>
        <v>0</v>
      </c>
      <c r="K106" s="125"/>
      <c r="L106" s="125">
        <f>SUM(L69:L105)</f>
        <v>16117153</v>
      </c>
      <c r="M106" s="125">
        <f>SUM(M69:M105)</f>
        <v>0</v>
      </c>
      <c r="N106" s="125">
        <f>SUM(N69:N105)</f>
        <v>0</v>
      </c>
      <c r="O106" s="125">
        <f>SUM(O69:O105)</f>
        <v>37235582</v>
      </c>
      <c r="P106" s="125">
        <f>SUM(P69:P105)</f>
        <v>30117246</v>
      </c>
      <c r="R106" s="128">
        <f t="shared" si="5"/>
        <v>0</v>
      </c>
    </row>
    <row r="107" spans="1:18" x14ac:dyDescent="0.25">
      <c r="A107" s="1"/>
      <c r="B107" s="4"/>
      <c r="C107" s="97"/>
      <c r="D107" s="97"/>
      <c r="E107" s="119"/>
      <c r="F107" s="116"/>
      <c r="G107" s="116"/>
      <c r="H107" s="116"/>
      <c r="I107" s="40"/>
      <c r="J107" s="40"/>
      <c r="K107" s="40"/>
      <c r="L107" s="40"/>
      <c r="M107" s="40"/>
      <c r="N107" s="40"/>
      <c r="O107" s="40"/>
      <c r="P107" s="40"/>
      <c r="R107" s="128">
        <f t="shared" si="5"/>
        <v>0</v>
      </c>
    </row>
    <row r="108" spans="1:18" s="126" customFormat="1" ht="15.75" thickBot="1" x14ac:dyDescent="0.3">
      <c r="A108" s="123"/>
      <c r="B108" s="124" t="s">
        <v>129</v>
      </c>
      <c r="C108" s="125">
        <f>C106+C64</f>
        <v>371353425</v>
      </c>
      <c r="D108" s="125">
        <f>D106+D64</f>
        <v>14674226</v>
      </c>
      <c r="E108" s="125">
        <f>E106+E64</f>
        <v>258861886</v>
      </c>
      <c r="F108" s="125">
        <f>F106+F64</f>
        <v>71382963</v>
      </c>
      <c r="G108" s="125">
        <f>G106+G64</f>
        <v>25447554</v>
      </c>
      <c r="H108" s="125"/>
      <c r="I108" s="125">
        <f t="shared" ref="I108:P108" si="6">I106+I64</f>
        <v>0</v>
      </c>
      <c r="J108" s="125">
        <f t="shared" si="6"/>
        <v>0</v>
      </c>
      <c r="K108" s="125">
        <f t="shared" si="6"/>
        <v>0</v>
      </c>
      <c r="L108" s="125">
        <f t="shared" si="6"/>
        <v>118518064</v>
      </c>
      <c r="M108" s="125">
        <f t="shared" si="6"/>
        <v>57339069</v>
      </c>
      <c r="N108" s="125">
        <f t="shared" si="6"/>
        <v>12980973</v>
      </c>
      <c r="O108" s="125">
        <f t="shared" si="6"/>
        <v>37235582</v>
      </c>
      <c r="P108" s="125">
        <f t="shared" si="6"/>
        <v>32768645</v>
      </c>
      <c r="R108" s="128">
        <f t="shared" si="5"/>
        <v>19553</v>
      </c>
    </row>
    <row r="109" spans="1:18" ht="43.5" x14ac:dyDescent="0.25">
      <c r="A109" s="299" t="s">
        <v>11</v>
      </c>
      <c r="B109" s="301" t="s">
        <v>10</v>
      </c>
      <c r="C109" s="303" t="s">
        <v>36</v>
      </c>
      <c r="D109" s="108"/>
      <c r="E109" s="305" t="s">
        <v>31</v>
      </c>
      <c r="F109" s="305"/>
      <c r="G109" s="139"/>
      <c r="H109" s="107"/>
      <c r="I109" s="52" t="s">
        <v>37</v>
      </c>
      <c r="J109" s="25" t="s">
        <v>38</v>
      </c>
      <c r="K109" s="26" t="s">
        <v>39</v>
      </c>
      <c r="L109" s="26" t="s">
        <v>40</v>
      </c>
      <c r="M109" s="26" t="s">
        <v>41</v>
      </c>
      <c r="N109" s="31" t="s">
        <v>42</v>
      </c>
      <c r="O109" s="70" t="s">
        <v>83</v>
      </c>
      <c r="P109" s="71" t="s">
        <v>83</v>
      </c>
    </row>
    <row r="110" spans="1:18" x14ac:dyDescent="0.25">
      <c r="A110" s="300"/>
      <c r="B110" s="302"/>
      <c r="C110" s="304"/>
      <c r="D110" s="111" t="s">
        <v>82</v>
      </c>
      <c r="E110" s="53" t="s">
        <v>32</v>
      </c>
      <c r="F110" s="53" t="s">
        <v>33</v>
      </c>
      <c r="G110" s="53" t="s">
        <v>67</v>
      </c>
      <c r="H110" s="51" t="s">
        <v>132</v>
      </c>
      <c r="I110" s="27"/>
      <c r="J110" s="28"/>
      <c r="K110" s="29"/>
      <c r="L110" s="29"/>
      <c r="M110" s="29"/>
      <c r="N110" s="30"/>
      <c r="O110" s="79">
        <v>1</v>
      </c>
      <c r="P110" s="80">
        <v>5</v>
      </c>
    </row>
    <row r="111" spans="1:18" s="121" customFormat="1" x14ac:dyDescent="0.25">
      <c r="A111" s="127">
        <v>1</v>
      </c>
      <c r="B111" s="142" t="s">
        <v>157</v>
      </c>
      <c r="C111" s="145">
        <v>5000000</v>
      </c>
      <c r="D111" s="97"/>
      <c r="E111" s="119"/>
      <c r="F111" s="164"/>
      <c r="G111" s="164"/>
      <c r="H111" s="164">
        <v>5000000</v>
      </c>
      <c r="I111" s="40" t="s">
        <v>43</v>
      </c>
      <c r="J111" s="40">
        <v>4240</v>
      </c>
      <c r="K111" s="40"/>
      <c r="L111" s="40"/>
      <c r="M111" s="40"/>
      <c r="N111" s="40"/>
      <c r="O111" s="40"/>
      <c r="P111" s="40"/>
    </row>
    <row r="112" spans="1:18" s="121" customFormat="1" x14ac:dyDescent="0.25">
      <c r="A112" s="127">
        <v>2</v>
      </c>
      <c r="B112" s="142" t="s">
        <v>134</v>
      </c>
      <c r="C112" s="146">
        <v>15000000</v>
      </c>
      <c r="D112" s="97"/>
      <c r="E112" s="119"/>
      <c r="F112" s="164"/>
      <c r="G112" s="164">
        <v>9875000</v>
      </c>
      <c r="H112" s="164">
        <v>5125000</v>
      </c>
      <c r="I112" s="40"/>
      <c r="J112" s="40">
        <v>4240</v>
      </c>
      <c r="K112" s="40"/>
      <c r="L112" s="40"/>
      <c r="M112" s="40"/>
      <c r="N112" s="40"/>
      <c r="O112" s="40"/>
      <c r="P112" s="40"/>
    </row>
    <row r="113" spans="1:16" s="121" customFormat="1" x14ac:dyDescent="0.25">
      <c r="A113" s="127">
        <v>3</v>
      </c>
      <c r="B113" s="142" t="s">
        <v>21</v>
      </c>
      <c r="C113" s="145">
        <v>4000000</v>
      </c>
      <c r="D113" s="97"/>
      <c r="E113" s="119"/>
      <c r="F113" s="164"/>
      <c r="G113" s="164">
        <v>2000000</v>
      </c>
      <c r="H113" s="164">
        <v>2000000</v>
      </c>
      <c r="I113" s="40"/>
      <c r="J113" s="40">
        <v>4240</v>
      </c>
      <c r="K113" s="40"/>
      <c r="L113" s="40"/>
      <c r="M113" s="40"/>
      <c r="N113" s="40"/>
      <c r="O113" s="40"/>
      <c r="P113" s="40"/>
    </row>
    <row r="114" spans="1:16" x14ac:dyDescent="0.25">
      <c r="A114" s="127">
        <v>4</v>
      </c>
      <c r="B114" s="142" t="s">
        <v>158</v>
      </c>
      <c r="C114" s="147">
        <v>4000000</v>
      </c>
      <c r="D114" s="3"/>
      <c r="E114" s="48"/>
      <c r="F114" s="164"/>
      <c r="G114" s="164">
        <v>4000000</v>
      </c>
      <c r="H114" s="165"/>
      <c r="I114" s="38"/>
      <c r="J114" s="40">
        <v>4240</v>
      </c>
      <c r="K114" s="38"/>
      <c r="L114" s="38"/>
      <c r="M114" s="38"/>
      <c r="N114" s="38"/>
      <c r="O114" s="38"/>
      <c r="P114" s="38"/>
    </row>
    <row r="115" spans="1:16" x14ac:dyDescent="0.25">
      <c r="A115" s="127">
        <v>5</v>
      </c>
      <c r="B115" s="142" t="s">
        <v>135</v>
      </c>
      <c r="C115" s="147">
        <v>2000000</v>
      </c>
      <c r="D115" s="3"/>
      <c r="E115" s="48"/>
      <c r="F115" s="164"/>
      <c r="G115" s="164">
        <v>1125000</v>
      </c>
      <c r="H115" s="165">
        <v>875000</v>
      </c>
      <c r="I115" s="38"/>
      <c r="J115" s="40">
        <v>4240</v>
      </c>
      <c r="K115" s="38"/>
      <c r="L115" s="38"/>
      <c r="M115" s="38"/>
      <c r="N115" s="38"/>
      <c r="O115" s="38"/>
      <c r="P115" s="38"/>
    </row>
    <row r="116" spans="1:16" s="196" customFormat="1" x14ac:dyDescent="0.25">
      <c r="A116" s="189">
        <v>6</v>
      </c>
      <c r="B116" s="190" t="s">
        <v>13</v>
      </c>
      <c r="C116" s="191">
        <v>3000000</v>
      </c>
      <c r="D116" s="192"/>
      <c r="E116" s="193"/>
      <c r="F116" s="194">
        <v>3000000</v>
      </c>
      <c r="G116" s="194"/>
      <c r="H116" s="194"/>
      <c r="I116" s="195"/>
      <c r="J116" s="195">
        <v>4240</v>
      </c>
      <c r="K116" s="195"/>
      <c r="L116" s="195"/>
      <c r="M116" s="195"/>
      <c r="N116" s="195"/>
      <c r="O116" s="195"/>
      <c r="P116" s="195"/>
    </row>
    <row r="117" spans="1:16" s="121" customFormat="1" x14ac:dyDescent="0.25">
      <c r="A117" s="127">
        <v>7</v>
      </c>
      <c r="B117" s="142" t="s">
        <v>136</v>
      </c>
      <c r="C117" s="145">
        <v>6000000</v>
      </c>
      <c r="D117" s="97"/>
      <c r="E117" s="119"/>
      <c r="F117" s="164"/>
      <c r="G117" s="164"/>
      <c r="H117" s="164">
        <v>6000000</v>
      </c>
      <c r="I117" s="40"/>
      <c r="J117" s="40">
        <v>4240</v>
      </c>
      <c r="K117" s="40"/>
      <c r="L117" s="40"/>
      <c r="M117" s="40"/>
      <c r="N117" s="40"/>
      <c r="O117" s="40"/>
      <c r="P117" s="40"/>
    </row>
    <row r="118" spans="1:16" s="196" customFormat="1" x14ac:dyDescent="0.25">
      <c r="A118" s="189">
        <v>8</v>
      </c>
      <c r="B118" s="190" t="s">
        <v>137</v>
      </c>
      <c r="C118" s="191">
        <v>16000000</v>
      </c>
      <c r="D118" s="192"/>
      <c r="E118" s="193"/>
      <c r="F118" s="194">
        <v>8000000</v>
      </c>
      <c r="G118" s="194">
        <v>4000000</v>
      </c>
      <c r="H118" s="194">
        <v>4000000</v>
      </c>
      <c r="I118" s="195"/>
      <c r="J118" s="195">
        <v>4240</v>
      </c>
      <c r="K118" s="195"/>
      <c r="L118" s="195"/>
      <c r="M118" s="195"/>
      <c r="N118" s="195"/>
      <c r="O118" s="195"/>
      <c r="P118" s="195"/>
    </row>
    <row r="119" spans="1:16" s="196" customFormat="1" x14ac:dyDescent="0.25">
      <c r="A119" s="189"/>
      <c r="B119" s="197" t="s">
        <v>175</v>
      </c>
      <c r="C119" s="191">
        <v>2000000</v>
      </c>
      <c r="D119" s="192"/>
      <c r="E119" s="193"/>
      <c r="F119" s="194">
        <v>2000000</v>
      </c>
      <c r="G119" s="194"/>
      <c r="H119" s="194"/>
      <c r="I119" s="195"/>
      <c r="J119" s="195">
        <v>4240</v>
      </c>
      <c r="K119" s="195"/>
      <c r="L119" s="195"/>
      <c r="M119" s="195"/>
      <c r="N119" s="195"/>
      <c r="O119" s="195"/>
      <c r="P119" s="195"/>
    </row>
    <row r="120" spans="1:16" s="196" customFormat="1" ht="30" x14ac:dyDescent="0.25">
      <c r="A120" s="189">
        <v>9</v>
      </c>
      <c r="B120" s="206" t="s">
        <v>198</v>
      </c>
      <c r="C120" s="191">
        <v>12000000</v>
      </c>
      <c r="D120" s="192"/>
      <c r="E120" s="193"/>
      <c r="F120" s="194">
        <v>4483508</v>
      </c>
      <c r="G120" s="194">
        <v>4000000</v>
      </c>
      <c r="H120" s="194">
        <v>4000000</v>
      </c>
      <c r="I120" s="195"/>
      <c r="J120" s="195">
        <v>6190</v>
      </c>
      <c r="K120" s="195"/>
      <c r="L120" s="195"/>
      <c r="M120" s="195"/>
      <c r="N120" s="195"/>
      <c r="O120" s="195"/>
      <c r="P120" s="195"/>
    </row>
    <row r="121" spans="1:16" s="121" customFormat="1" x14ac:dyDescent="0.25">
      <c r="A121" s="127">
        <v>10</v>
      </c>
      <c r="B121" s="178" t="s">
        <v>159</v>
      </c>
      <c r="C121" s="145">
        <v>8000000</v>
      </c>
      <c r="D121" s="97"/>
      <c r="E121" s="119"/>
      <c r="F121" s="164"/>
      <c r="G121" s="179">
        <v>4000000</v>
      </c>
      <c r="H121" s="179">
        <f t="shared" ref="H121" si="7">C121-F121-G121</f>
        <v>4000000</v>
      </c>
      <c r="I121" s="40"/>
      <c r="J121" s="40">
        <v>6190</v>
      </c>
      <c r="K121" s="40"/>
      <c r="L121" s="40"/>
      <c r="M121" s="40"/>
      <c r="N121" s="40"/>
      <c r="O121" s="40"/>
      <c r="P121" s="40"/>
    </row>
    <row r="122" spans="1:16" s="196" customFormat="1" x14ac:dyDescent="0.25">
      <c r="A122" s="189">
        <v>11</v>
      </c>
      <c r="B122" s="203" t="s">
        <v>94</v>
      </c>
      <c r="C122" s="191">
        <v>25000000</v>
      </c>
      <c r="D122" s="192"/>
      <c r="E122" s="193"/>
      <c r="F122" s="194">
        <v>1000000</v>
      </c>
      <c r="G122" s="194">
        <v>17000000</v>
      </c>
      <c r="H122" s="194">
        <v>7000000</v>
      </c>
      <c r="I122" s="195"/>
      <c r="J122" s="195">
        <v>4260</v>
      </c>
      <c r="K122" s="195"/>
      <c r="L122" s="195"/>
      <c r="M122" s="195"/>
      <c r="N122" s="195"/>
      <c r="O122" s="195"/>
      <c r="P122" s="195"/>
    </row>
    <row r="123" spans="1:16" s="196" customFormat="1" x14ac:dyDescent="0.25">
      <c r="A123" s="189">
        <v>12</v>
      </c>
      <c r="B123" s="204" t="s">
        <v>138</v>
      </c>
      <c r="C123" s="200">
        <v>7400000</v>
      </c>
      <c r="D123" s="192"/>
      <c r="E123" s="193"/>
      <c r="F123" s="200">
        <v>5000000</v>
      </c>
      <c r="G123" s="200"/>
      <c r="H123" s="205">
        <v>2400000</v>
      </c>
      <c r="I123" s="195"/>
      <c r="J123" s="195">
        <v>1110</v>
      </c>
      <c r="K123" s="195"/>
      <c r="L123" s="195"/>
      <c r="M123" s="195"/>
      <c r="N123" s="195"/>
      <c r="O123" s="195"/>
      <c r="P123" s="195"/>
    </row>
    <row r="124" spans="1:16" s="196" customFormat="1" x14ac:dyDescent="0.25">
      <c r="A124" s="189">
        <v>13</v>
      </c>
      <c r="B124" s="204" t="s">
        <v>160</v>
      </c>
      <c r="C124" s="200">
        <v>5500000</v>
      </c>
      <c r="D124" s="192"/>
      <c r="E124" s="193"/>
      <c r="F124" s="200">
        <v>4000000</v>
      </c>
      <c r="G124" s="200">
        <v>1500000</v>
      </c>
      <c r="H124" s="205">
        <v>1500000</v>
      </c>
      <c r="I124" s="195"/>
      <c r="J124" s="195">
        <v>1110</v>
      </c>
      <c r="K124" s="195"/>
      <c r="L124" s="195"/>
      <c r="M124" s="195"/>
      <c r="N124" s="195"/>
      <c r="O124" s="195"/>
      <c r="P124" s="195"/>
    </row>
    <row r="125" spans="1:16" s="196" customFormat="1" x14ac:dyDescent="0.25">
      <c r="A125" s="189"/>
      <c r="B125" s="204" t="s">
        <v>178</v>
      </c>
      <c r="C125" s="200">
        <v>6089210</v>
      </c>
      <c r="D125" s="192"/>
      <c r="E125" s="193"/>
      <c r="F125" s="200">
        <v>6089210</v>
      </c>
      <c r="G125" s="200"/>
      <c r="H125" s="205"/>
      <c r="I125" s="195"/>
      <c r="J125" s="195">
        <v>9230</v>
      </c>
      <c r="K125" s="195"/>
      <c r="L125" s="195"/>
      <c r="M125" s="195"/>
      <c r="N125" s="195"/>
      <c r="O125" s="195"/>
      <c r="P125" s="195"/>
    </row>
    <row r="126" spans="1:16" s="121" customFormat="1" x14ac:dyDescent="0.25">
      <c r="A126" s="127">
        <v>14</v>
      </c>
      <c r="B126" s="143" t="s">
        <v>139</v>
      </c>
      <c r="C126" s="148">
        <v>36000000</v>
      </c>
      <c r="D126" s="97"/>
      <c r="E126" s="119"/>
      <c r="F126" s="148"/>
      <c r="G126" s="148">
        <v>12000000</v>
      </c>
      <c r="H126" s="166">
        <v>24000000</v>
      </c>
      <c r="I126" s="40"/>
      <c r="J126" s="40">
        <v>9120</v>
      </c>
      <c r="K126" s="40"/>
      <c r="L126" s="40"/>
      <c r="M126" s="40"/>
      <c r="N126" s="40"/>
      <c r="O126" s="40"/>
      <c r="P126" s="40"/>
    </row>
    <row r="127" spans="1:16" s="196" customFormat="1" x14ac:dyDescent="0.25">
      <c r="A127" s="189">
        <v>15</v>
      </c>
      <c r="B127" s="204" t="s">
        <v>184</v>
      </c>
      <c r="C127" s="200">
        <v>20146355</v>
      </c>
      <c r="D127" s="192"/>
      <c r="E127" s="193"/>
      <c r="F127" s="200"/>
      <c r="G127" s="200">
        <v>3191690</v>
      </c>
      <c r="H127" s="205">
        <v>16954665</v>
      </c>
      <c r="I127" s="195"/>
      <c r="J127" s="195">
        <v>9230</v>
      </c>
      <c r="K127" s="195"/>
      <c r="L127" s="195"/>
      <c r="M127" s="195"/>
      <c r="N127" s="195"/>
      <c r="O127" s="195"/>
      <c r="P127" s="195"/>
    </row>
    <row r="128" spans="1:16" s="121" customFormat="1" x14ac:dyDescent="0.25">
      <c r="A128" s="127">
        <v>16</v>
      </c>
      <c r="B128" s="143" t="s">
        <v>161</v>
      </c>
      <c r="C128" s="148">
        <v>4002930</v>
      </c>
      <c r="D128" s="97"/>
      <c r="E128" s="119"/>
      <c r="F128" s="148"/>
      <c r="G128" s="148">
        <v>4002930</v>
      </c>
      <c r="H128" s="166">
        <v>0</v>
      </c>
      <c r="I128" s="40"/>
      <c r="J128" s="40">
        <v>9120</v>
      </c>
      <c r="K128" s="40"/>
      <c r="L128" s="40"/>
      <c r="M128" s="40"/>
      <c r="N128" s="40"/>
      <c r="O128" s="40"/>
      <c r="P128" s="40"/>
    </row>
    <row r="129" spans="1:16" s="121" customFormat="1" x14ac:dyDescent="0.25">
      <c r="A129" s="127">
        <v>17</v>
      </c>
      <c r="B129" s="143" t="s">
        <v>140</v>
      </c>
      <c r="C129" s="148">
        <v>65000000</v>
      </c>
      <c r="D129" s="97"/>
      <c r="E129" s="119"/>
      <c r="F129" s="148"/>
      <c r="G129" s="148">
        <v>35000000</v>
      </c>
      <c r="H129" s="167">
        <v>30000000</v>
      </c>
      <c r="I129" s="40"/>
      <c r="J129" s="40">
        <v>4520</v>
      </c>
      <c r="K129" s="40"/>
      <c r="L129" s="40"/>
      <c r="M129" s="40"/>
      <c r="N129" s="40"/>
      <c r="O129" s="40"/>
      <c r="P129" s="40"/>
    </row>
    <row r="130" spans="1:16" s="196" customFormat="1" x14ac:dyDescent="0.25">
      <c r="A130" s="189">
        <v>18</v>
      </c>
      <c r="B130" s="204" t="s">
        <v>162</v>
      </c>
      <c r="C130" s="200">
        <v>20000000</v>
      </c>
      <c r="D130" s="192"/>
      <c r="E130" s="193"/>
      <c r="F130" s="200">
        <v>0</v>
      </c>
      <c r="G130" s="200">
        <v>20000000</v>
      </c>
      <c r="H130" s="201"/>
      <c r="I130" s="195"/>
      <c r="J130" s="195">
        <v>4520</v>
      </c>
      <c r="K130" s="195"/>
      <c r="L130" s="195"/>
      <c r="M130" s="195"/>
      <c r="N130" s="195"/>
      <c r="O130" s="195"/>
      <c r="P130" s="195"/>
    </row>
    <row r="131" spans="1:16" s="196" customFormat="1" x14ac:dyDescent="0.25">
      <c r="A131" s="189">
        <v>19</v>
      </c>
      <c r="B131" s="204" t="s">
        <v>163</v>
      </c>
      <c r="C131" s="200">
        <v>8711696</v>
      </c>
      <c r="D131" s="192"/>
      <c r="E131" s="193"/>
      <c r="F131" s="200">
        <v>0</v>
      </c>
      <c r="G131" s="200">
        <v>8711696</v>
      </c>
      <c r="H131" s="201"/>
      <c r="I131" s="195"/>
      <c r="J131" s="195">
        <v>4520</v>
      </c>
      <c r="K131" s="195"/>
      <c r="L131" s="195"/>
      <c r="M131" s="195"/>
      <c r="N131" s="195"/>
      <c r="O131" s="195"/>
      <c r="P131" s="195"/>
    </row>
    <row r="132" spans="1:16" s="196" customFormat="1" x14ac:dyDescent="0.25">
      <c r="A132" s="189"/>
      <c r="B132" s="204" t="s">
        <v>179</v>
      </c>
      <c r="C132" s="200">
        <v>14055861</v>
      </c>
      <c r="D132" s="192"/>
      <c r="E132" s="193"/>
      <c r="F132" s="200">
        <v>4055861</v>
      </c>
      <c r="G132" s="200">
        <v>10000000</v>
      </c>
      <c r="H132" s="201"/>
      <c r="I132" s="195"/>
      <c r="J132" s="40">
        <v>4520</v>
      </c>
      <c r="K132" s="195"/>
      <c r="L132" s="195"/>
      <c r="M132" s="195"/>
      <c r="N132" s="195"/>
      <c r="O132" s="195"/>
      <c r="P132" s="195"/>
    </row>
    <row r="133" spans="1:16" s="196" customFormat="1" x14ac:dyDescent="0.25">
      <c r="A133" s="189"/>
      <c r="B133" s="204" t="s">
        <v>180</v>
      </c>
      <c r="C133" s="200">
        <v>1500796</v>
      </c>
      <c r="D133" s="192"/>
      <c r="E133" s="193"/>
      <c r="F133" s="200">
        <v>1500796</v>
      </c>
      <c r="G133" s="200"/>
      <c r="H133" s="201"/>
      <c r="I133" s="195"/>
      <c r="J133" s="195">
        <v>4520</v>
      </c>
      <c r="K133" s="195"/>
      <c r="L133" s="195"/>
      <c r="M133" s="195"/>
      <c r="N133" s="195"/>
      <c r="O133" s="195"/>
      <c r="P133" s="195"/>
    </row>
    <row r="134" spans="1:16" s="196" customFormat="1" x14ac:dyDescent="0.25">
      <c r="A134" s="189"/>
      <c r="B134" s="204" t="s">
        <v>181</v>
      </c>
      <c r="C134" s="200">
        <v>2540454</v>
      </c>
      <c r="D134" s="192"/>
      <c r="E134" s="193"/>
      <c r="F134" s="200">
        <v>2540454</v>
      </c>
      <c r="G134" s="200"/>
      <c r="H134" s="201"/>
      <c r="I134" s="195"/>
      <c r="J134" s="195">
        <v>4520</v>
      </c>
      <c r="K134" s="195"/>
      <c r="L134" s="195"/>
      <c r="M134" s="195"/>
      <c r="N134" s="195"/>
      <c r="O134" s="195"/>
      <c r="P134" s="195"/>
    </row>
    <row r="135" spans="1:16" s="196" customFormat="1" x14ac:dyDescent="0.25">
      <c r="A135" s="189"/>
      <c r="B135" s="204" t="s">
        <v>182</v>
      </c>
      <c r="C135" s="200">
        <v>2570980</v>
      </c>
      <c r="D135" s="192"/>
      <c r="E135" s="193"/>
      <c r="F135" s="200">
        <v>2570980</v>
      </c>
      <c r="G135" s="200"/>
      <c r="H135" s="201"/>
      <c r="I135" s="195"/>
      <c r="J135" s="195">
        <v>6330</v>
      </c>
      <c r="K135" s="195"/>
      <c r="L135" s="195"/>
      <c r="M135" s="195"/>
      <c r="N135" s="195"/>
      <c r="O135" s="195"/>
      <c r="P135" s="195"/>
    </row>
    <row r="136" spans="1:16" s="196" customFormat="1" x14ac:dyDescent="0.25">
      <c r="A136" s="189"/>
      <c r="B136" s="204" t="s">
        <v>183</v>
      </c>
      <c r="C136" s="200">
        <v>5000000</v>
      </c>
      <c r="D136" s="192"/>
      <c r="E136" s="193"/>
      <c r="F136" s="200">
        <v>5000000</v>
      </c>
      <c r="G136" s="200"/>
      <c r="H136" s="201"/>
      <c r="I136" s="195"/>
      <c r="J136" s="195">
        <v>4520</v>
      </c>
      <c r="K136" s="195"/>
      <c r="L136" s="195"/>
      <c r="M136" s="195"/>
      <c r="N136" s="195"/>
      <c r="O136" s="195"/>
      <c r="P136" s="195"/>
    </row>
    <row r="137" spans="1:16" s="121" customFormat="1" x14ac:dyDescent="0.25">
      <c r="A137" s="127">
        <v>20</v>
      </c>
      <c r="B137" s="143" t="s">
        <v>164</v>
      </c>
      <c r="C137" s="148">
        <v>20000000</v>
      </c>
      <c r="D137" s="97"/>
      <c r="E137" s="119"/>
      <c r="F137" s="148"/>
      <c r="G137" s="148"/>
      <c r="H137" s="167">
        <v>20000000</v>
      </c>
      <c r="I137" s="40"/>
      <c r="J137" s="40">
        <v>4520</v>
      </c>
      <c r="K137" s="40"/>
      <c r="L137" s="40"/>
      <c r="M137" s="40"/>
      <c r="N137" s="40"/>
      <c r="O137" s="40"/>
      <c r="P137" s="40"/>
    </row>
    <row r="138" spans="1:16" s="121" customFormat="1" x14ac:dyDescent="0.25">
      <c r="A138" s="127">
        <v>21</v>
      </c>
      <c r="B138" s="143" t="s">
        <v>141</v>
      </c>
      <c r="C138" s="148">
        <v>60250000</v>
      </c>
      <c r="D138" s="97"/>
      <c r="E138" s="119"/>
      <c r="F138" s="148"/>
      <c r="G138" s="148">
        <v>11190418</v>
      </c>
      <c r="H138" s="166">
        <v>49059582</v>
      </c>
      <c r="I138" s="40"/>
      <c r="J138" s="40">
        <v>6330</v>
      </c>
      <c r="K138" s="40"/>
      <c r="L138" s="40"/>
      <c r="M138" s="40"/>
      <c r="N138" s="40"/>
      <c r="O138" s="40"/>
      <c r="P138" s="40"/>
    </row>
    <row r="139" spans="1:16" s="121" customFormat="1" x14ac:dyDescent="0.25">
      <c r="A139" s="127">
        <v>22</v>
      </c>
      <c r="B139" s="143" t="s">
        <v>165</v>
      </c>
      <c r="C139" s="148">
        <v>5000000</v>
      </c>
      <c r="D139" s="97"/>
      <c r="E139" s="119"/>
      <c r="F139" s="148"/>
      <c r="G139" s="148"/>
      <c r="H139" s="166">
        <v>5000000</v>
      </c>
      <c r="I139" s="40"/>
      <c r="J139" s="40">
        <v>8220</v>
      </c>
      <c r="K139" s="40"/>
      <c r="L139" s="40"/>
      <c r="M139" s="40"/>
      <c r="N139" s="40"/>
      <c r="O139" s="40"/>
      <c r="P139" s="40"/>
    </row>
    <row r="140" spans="1:16" s="196" customFormat="1" x14ac:dyDescent="0.25">
      <c r="A140" s="189">
        <v>23</v>
      </c>
      <c r="B140" s="198" t="s">
        <v>176</v>
      </c>
      <c r="C140" s="199">
        <v>5374925</v>
      </c>
      <c r="D140" s="192"/>
      <c r="E140" s="193"/>
      <c r="F140" s="200">
        <v>5374925</v>
      </c>
      <c r="G140" s="200"/>
      <c r="H140" s="201"/>
      <c r="I140" s="195"/>
      <c r="J140" s="195">
        <v>4520</v>
      </c>
      <c r="K140" s="195"/>
      <c r="L140" s="195"/>
      <c r="M140" s="195"/>
      <c r="N140" s="195"/>
      <c r="O140" s="195"/>
      <c r="P140" s="195"/>
    </row>
    <row r="141" spans="1:16" s="196" customFormat="1" x14ac:dyDescent="0.25">
      <c r="A141" s="202"/>
      <c r="B141" s="198" t="s">
        <v>177</v>
      </c>
      <c r="C141" s="199">
        <v>12000000</v>
      </c>
      <c r="D141" s="192"/>
      <c r="E141" s="193"/>
      <c r="F141" s="200"/>
      <c r="G141" s="200">
        <v>6000000</v>
      </c>
      <c r="H141" s="201">
        <v>6000000</v>
      </c>
      <c r="I141" s="195"/>
      <c r="J141" s="195">
        <v>4520</v>
      </c>
      <c r="K141" s="195"/>
      <c r="L141" s="195"/>
      <c r="M141" s="195"/>
      <c r="N141" s="195"/>
      <c r="O141" s="195"/>
      <c r="P141" s="195"/>
    </row>
    <row r="142" spans="1:16" s="196" customFormat="1" x14ac:dyDescent="0.25">
      <c r="A142" s="202"/>
      <c r="B142" s="198" t="s">
        <v>185</v>
      </c>
      <c r="C142" s="199">
        <v>1000000</v>
      </c>
      <c r="D142" s="192"/>
      <c r="E142" s="193"/>
      <c r="F142" s="200">
        <v>1000000</v>
      </c>
      <c r="G142" s="200"/>
      <c r="H142" s="201"/>
      <c r="I142" s="195"/>
      <c r="J142" s="195">
        <v>8230</v>
      </c>
      <c r="K142" s="195"/>
      <c r="L142" s="195"/>
      <c r="M142" s="195"/>
      <c r="N142" s="195"/>
      <c r="O142" s="195"/>
      <c r="P142" s="195"/>
    </row>
    <row r="143" spans="1:16" s="171" customFormat="1" x14ac:dyDescent="0.25">
      <c r="A143" s="168"/>
      <c r="B143" s="169" t="s">
        <v>148</v>
      </c>
      <c r="C143" s="170">
        <f>SUM(C111:C142)</f>
        <v>404143207</v>
      </c>
      <c r="D143" s="170">
        <f t="shared" ref="D143:H143" si="8">SUM(D111:D142)</f>
        <v>0</v>
      </c>
      <c r="E143" s="170">
        <f t="shared" si="8"/>
        <v>0</v>
      </c>
      <c r="F143" s="170">
        <f t="shared" si="8"/>
        <v>55615734</v>
      </c>
      <c r="G143" s="170">
        <f t="shared" si="8"/>
        <v>157596734</v>
      </c>
      <c r="H143" s="170">
        <f t="shared" si="8"/>
        <v>192914247</v>
      </c>
      <c r="I143" s="44"/>
      <c r="J143" s="44"/>
      <c r="K143" s="44"/>
      <c r="L143" s="44"/>
      <c r="M143" s="44"/>
      <c r="N143" s="44"/>
      <c r="O143" s="44"/>
      <c r="P143" s="44"/>
    </row>
    <row r="144" spans="1:16" s="163" customFormat="1" x14ac:dyDescent="0.25">
      <c r="A144" s="159"/>
      <c r="B144" s="160" t="s">
        <v>142</v>
      </c>
      <c r="C144" s="161">
        <f t="shared" ref="C144:H144" si="9">C143+C108</f>
        <v>775496632</v>
      </c>
      <c r="D144" s="161">
        <f t="shared" si="9"/>
        <v>14674226</v>
      </c>
      <c r="E144" s="161">
        <f t="shared" si="9"/>
        <v>258861886</v>
      </c>
      <c r="F144" s="161">
        <f t="shared" si="9"/>
        <v>126998697</v>
      </c>
      <c r="G144" s="161">
        <f t="shared" si="9"/>
        <v>183044288</v>
      </c>
      <c r="H144" s="161">
        <f t="shared" si="9"/>
        <v>192914247</v>
      </c>
      <c r="I144" s="162"/>
      <c r="J144" s="162"/>
      <c r="K144" s="162"/>
      <c r="L144" s="162"/>
      <c r="M144" s="162"/>
      <c r="N144" s="162"/>
      <c r="O144" s="162"/>
      <c r="P144" s="162"/>
    </row>
    <row r="145" spans="1:16" x14ac:dyDescent="0.25">
      <c r="A145" s="1"/>
      <c r="B145" s="4"/>
      <c r="C145" s="3"/>
      <c r="D145" s="3"/>
      <c r="E145" s="48"/>
      <c r="F145" s="49"/>
      <c r="G145" s="49"/>
      <c r="H145" s="49"/>
      <c r="I145" s="38"/>
      <c r="J145" s="38"/>
      <c r="K145" s="38"/>
      <c r="L145" s="38"/>
      <c r="M145" s="38"/>
      <c r="N145" s="38"/>
      <c r="O145" s="38"/>
      <c r="P145" s="38"/>
    </row>
    <row r="146" spans="1:16" x14ac:dyDescent="0.25">
      <c r="A146" s="1"/>
      <c r="B146" s="2" t="s">
        <v>143</v>
      </c>
      <c r="C146" s="3"/>
      <c r="D146" s="3"/>
      <c r="E146" s="48"/>
      <c r="F146" s="49"/>
      <c r="G146" s="49"/>
      <c r="H146" s="49"/>
      <c r="I146" s="38"/>
      <c r="J146" s="38"/>
      <c r="K146" s="38"/>
      <c r="L146" s="38"/>
      <c r="M146" s="38"/>
      <c r="N146" s="38"/>
      <c r="O146" s="38"/>
      <c r="P146" s="38"/>
    </row>
    <row r="147" spans="1:16" s="40" customFormat="1" ht="15.75" x14ac:dyDescent="0.25">
      <c r="A147" s="127">
        <v>1</v>
      </c>
      <c r="B147" s="172" t="s">
        <v>133</v>
      </c>
      <c r="C147" s="144">
        <v>22013520</v>
      </c>
      <c r="D147" s="140"/>
      <c r="E147" s="140"/>
      <c r="F147" s="140">
        <v>22013520</v>
      </c>
      <c r="G147" s="116"/>
      <c r="H147" s="140"/>
      <c r="I147" s="141"/>
      <c r="J147" s="40">
        <v>4520</v>
      </c>
    </row>
    <row r="148" spans="1:16" s="121" customFormat="1" ht="31.5" x14ac:dyDescent="0.25">
      <c r="A148" s="127">
        <v>2</v>
      </c>
      <c r="B148" s="173" t="s">
        <v>144</v>
      </c>
      <c r="C148" s="153">
        <v>62288260</v>
      </c>
      <c r="D148" s="154">
        <v>24200900</v>
      </c>
      <c r="E148" s="153">
        <v>38087360</v>
      </c>
      <c r="F148" s="116"/>
      <c r="G148" s="116"/>
      <c r="H148" s="116"/>
      <c r="I148" s="40"/>
      <c r="J148" s="40">
        <v>8140</v>
      </c>
      <c r="K148" s="40"/>
      <c r="L148" s="40"/>
      <c r="M148" s="40"/>
      <c r="N148" s="40"/>
      <c r="O148" s="40"/>
      <c r="P148" s="40"/>
    </row>
    <row r="149" spans="1:16" s="121" customFormat="1" ht="15.75" x14ac:dyDescent="0.25">
      <c r="A149" s="127">
        <v>3</v>
      </c>
      <c r="B149" s="174" t="s">
        <v>145</v>
      </c>
      <c r="C149" s="153">
        <v>48582264</v>
      </c>
      <c r="D149" s="153">
        <v>16344628</v>
      </c>
      <c r="E149" s="153">
        <v>32237636</v>
      </c>
      <c r="F149" s="116"/>
      <c r="G149" s="116"/>
      <c r="H149" s="116"/>
      <c r="I149" s="40"/>
      <c r="J149" s="40">
        <v>9230</v>
      </c>
      <c r="K149" s="40"/>
      <c r="L149" s="40"/>
      <c r="M149" s="40"/>
      <c r="N149" s="40"/>
      <c r="O149" s="40"/>
      <c r="P149" s="40"/>
    </row>
    <row r="150" spans="1:16" ht="15.75" x14ac:dyDescent="0.25">
      <c r="A150" s="1">
        <v>4</v>
      </c>
      <c r="B150" s="175" t="s">
        <v>146</v>
      </c>
      <c r="C150" s="3">
        <v>3210762</v>
      </c>
      <c r="D150" s="3">
        <v>1334769</v>
      </c>
      <c r="E150" s="49">
        <v>1262000</v>
      </c>
      <c r="F150" s="49">
        <v>613993</v>
      </c>
      <c r="G150" s="49"/>
      <c r="H150" s="49"/>
      <c r="I150" s="38"/>
      <c r="J150" s="38"/>
      <c r="K150" s="38"/>
      <c r="L150" s="38"/>
      <c r="M150" s="38"/>
      <c r="N150" s="38"/>
      <c r="O150" s="38"/>
      <c r="P150" s="38"/>
    </row>
    <row r="151" spans="1:16" ht="15.75" x14ac:dyDescent="0.25">
      <c r="A151" s="127">
        <v>5</v>
      </c>
      <c r="B151" s="176" t="s">
        <v>147</v>
      </c>
      <c r="C151" s="3">
        <v>25239038</v>
      </c>
      <c r="D151" s="3">
        <v>12817407</v>
      </c>
      <c r="E151" s="49">
        <v>12421631</v>
      </c>
      <c r="F151" s="49"/>
      <c r="G151" s="49"/>
      <c r="H151" s="49"/>
      <c r="I151" s="38"/>
      <c r="J151" s="38">
        <v>6190</v>
      </c>
      <c r="K151" s="38"/>
      <c r="L151" s="38"/>
      <c r="M151" s="38"/>
      <c r="N151" s="38"/>
      <c r="O151" s="38"/>
      <c r="P151" s="38"/>
    </row>
    <row r="152" spans="1:16" s="35" customFormat="1" ht="15.75" x14ac:dyDescent="0.25">
      <c r="A152" s="127">
        <v>6</v>
      </c>
      <c r="B152" s="176" t="s">
        <v>155</v>
      </c>
      <c r="C152" s="3">
        <v>74593325</v>
      </c>
      <c r="D152" s="3"/>
      <c r="E152" s="49">
        <v>26107664</v>
      </c>
      <c r="F152" s="49">
        <v>48485661</v>
      </c>
      <c r="G152" s="49"/>
      <c r="H152" s="49"/>
      <c r="I152" s="38"/>
      <c r="J152" s="38">
        <v>9120</v>
      </c>
      <c r="K152" s="38"/>
      <c r="L152" s="38"/>
      <c r="M152" s="38"/>
      <c r="N152" s="38"/>
      <c r="O152" s="38"/>
      <c r="P152" s="38"/>
    </row>
    <row r="153" spans="1:16" s="35" customFormat="1" ht="31.5" x14ac:dyDescent="0.25">
      <c r="A153" s="127">
        <v>7</v>
      </c>
      <c r="B153" s="176" t="s">
        <v>156</v>
      </c>
      <c r="C153" s="3">
        <v>32454000</v>
      </c>
      <c r="D153" s="3"/>
      <c r="E153" s="49">
        <v>15000000</v>
      </c>
      <c r="F153" s="49">
        <v>17454000</v>
      </c>
      <c r="G153" s="49"/>
      <c r="H153" s="49"/>
      <c r="I153" s="38"/>
      <c r="J153" s="38">
        <v>4240</v>
      </c>
      <c r="K153" s="38"/>
      <c r="L153" s="38"/>
      <c r="M153" s="38"/>
      <c r="N153" s="38"/>
      <c r="O153" s="38"/>
      <c r="P153" s="38"/>
    </row>
    <row r="154" spans="1:16" s="35" customFormat="1" ht="15.75" x14ac:dyDescent="0.25">
      <c r="A154" s="127"/>
      <c r="B154" s="176" t="s">
        <v>174</v>
      </c>
      <c r="C154" s="3">
        <v>22581811</v>
      </c>
      <c r="D154" s="3"/>
      <c r="E154" s="49">
        <v>16000000</v>
      </c>
      <c r="F154" s="49">
        <v>6581811</v>
      </c>
      <c r="G154" s="49"/>
      <c r="H154" s="49"/>
      <c r="I154" s="38"/>
      <c r="J154" s="38">
        <v>6190</v>
      </c>
      <c r="K154" s="38"/>
      <c r="L154" s="38"/>
      <c r="M154" s="38"/>
      <c r="N154" s="38"/>
      <c r="O154" s="38"/>
      <c r="P154" s="38"/>
    </row>
    <row r="155" spans="1:16" s="36" customFormat="1" x14ac:dyDescent="0.25">
      <c r="A155" s="151"/>
      <c r="B155" s="2" t="s">
        <v>150</v>
      </c>
      <c r="C155" s="5">
        <f>SUM(C147:C154)</f>
        <v>290962980</v>
      </c>
      <c r="D155" s="5">
        <f>SUM(D147:D154)</f>
        <v>54697704</v>
      </c>
      <c r="E155" s="5">
        <f t="shared" ref="E155:F155" si="10">SUM(E147:E154)</f>
        <v>141116291</v>
      </c>
      <c r="F155" s="5">
        <f t="shared" si="10"/>
        <v>95148985</v>
      </c>
      <c r="G155" s="5">
        <f t="shared" ref="G155:H155" si="11">SUM(G147:G154)</f>
        <v>0</v>
      </c>
      <c r="H155" s="5">
        <f t="shared" si="11"/>
        <v>0</v>
      </c>
      <c r="I155" s="152"/>
      <c r="J155" s="152"/>
      <c r="K155" s="152"/>
      <c r="L155" s="152"/>
      <c r="M155" s="152"/>
      <c r="N155" s="152"/>
      <c r="O155" s="152"/>
      <c r="P155" s="152"/>
    </row>
    <row r="156" spans="1:16" s="158" customFormat="1" x14ac:dyDescent="0.25">
      <c r="A156" s="155"/>
      <c r="B156" s="156" t="s">
        <v>149</v>
      </c>
      <c r="C156" s="157">
        <f>C155+C144</f>
        <v>1066459612</v>
      </c>
      <c r="D156" s="157">
        <f t="shared" ref="D156:H156" si="12">D155+D144</f>
        <v>69371930</v>
      </c>
      <c r="E156" s="157">
        <f t="shared" si="12"/>
        <v>399978177</v>
      </c>
      <c r="F156" s="157">
        <f t="shared" si="12"/>
        <v>222147682</v>
      </c>
      <c r="G156" s="157">
        <f t="shared" si="12"/>
        <v>183044288</v>
      </c>
      <c r="H156" s="157">
        <f t="shared" si="12"/>
        <v>192914247</v>
      </c>
      <c r="I156" s="39"/>
      <c r="J156" s="39"/>
      <c r="K156" s="39"/>
      <c r="L156" s="39"/>
      <c r="M156" s="39"/>
      <c r="N156" s="39"/>
      <c r="O156" s="39"/>
      <c r="P156" s="39"/>
    </row>
    <row r="159" spans="1:16" x14ac:dyDescent="0.25">
      <c r="F159" s="17" t="s">
        <v>166</v>
      </c>
      <c r="G159" s="17" t="s">
        <v>166</v>
      </c>
      <c r="H159" s="17" t="s">
        <v>166</v>
      </c>
    </row>
    <row r="161" spans="5:5" x14ac:dyDescent="0.25">
      <c r="E161" s="180">
        <f>E159-E156</f>
        <v>-399978177</v>
      </c>
    </row>
    <row r="167" spans="5:5" x14ac:dyDescent="0.25">
      <c r="E167" s="180">
        <f>E148+E149+E152</f>
        <v>96432660</v>
      </c>
    </row>
    <row r="168" spans="5:5" x14ac:dyDescent="0.25">
      <c r="E168" s="180">
        <f>E155-E167</f>
        <v>44683631</v>
      </c>
    </row>
  </sheetData>
  <mergeCells count="13">
    <mergeCell ref="A109:A110"/>
    <mergeCell ref="B109:B110"/>
    <mergeCell ref="C109:C110"/>
    <mergeCell ref="E109:F109"/>
    <mergeCell ref="E7:F7"/>
    <mergeCell ref="C7:C8"/>
    <mergeCell ref="B7:B8"/>
    <mergeCell ref="A7:A8"/>
    <mergeCell ref="A1:B1"/>
    <mergeCell ref="A2:B2"/>
    <mergeCell ref="A4:F4"/>
    <mergeCell ref="A5:F5"/>
    <mergeCell ref="E6:F6"/>
  </mergeCells>
  <pageMargins left="0.25" right="0.25" top="0.4" bottom="0.42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sqref="A1:N21"/>
    </sheetView>
  </sheetViews>
  <sheetFormatPr defaultRowHeight="15" x14ac:dyDescent="0.25"/>
  <cols>
    <col min="1" max="1" width="5.7109375" customWidth="1"/>
    <col min="2" max="2" width="28" customWidth="1"/>
    <col min="3" max="3" width="13.85546875" customWidth="1"/>
    <col min="4" max="4" width="14.5703125" customWidth="1"/>
    <col min="5" max="5" width="15.42578125" customWidth="1"/>
    <col min="6" max="6" width="14.5703125" customWidth="1"/>
    <col min="7" max="7" width="15.5703125" customWidth="1"/>
    <col min="8" max="8" width="14.42578125" customWidth="1"/>
    <col min="9" max="9" width="16.140625" customWidth="1"/>
    <col min="10" max="10" width="11.85546875" customWidth="1"/>
    <col min="11" max="12" width="12.85546875" customWidth="1"/>
    <col min="13" max="13" width="14.28515625" customWidth="1"/>
    <col min="14" max="14" width="14.85546875" customWidth="1"/>
    <col min="16" max="16" width="10.5703125" bestFit="1" customWidth="1"/>
  </cols>
  <sheetData>
    <row r="1" spans="1:16" x14ac:dyDescent="0.25">
      <c r="A1" s="251" t="s">
        <v>55</v>
      </c>
      <c r="B1" s="251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6" x14ac:dyDescent="0.25">
      <c r="A2" s="251" t="s">
        <v>56</v>
      </c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6" x14ac:dyDescent="0.2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6" ht="20.25" x14ac:dyDescent="0.3">
      <c r="A4" s="252"/>
      <c r="B4" s="294" t="s">
        <v>189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6" x14ac:dyDescent="0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1" t="s">
        <v>199</v>
      </c>
      <c r="L5" s="252"/>
      <c r="M5" s="252"/>
      <c r="N5" s="251" t="s">
        <v>205</v>
      </c>
    </row>
    <row r="6" spans="1:16" ht="28.5" customHeight="1" x14ac:dyDescent="0.25">
      <c r="A6" s="132"/>
      <c r="B6" s="132"/>
      <c r="C6" s="306" t="s">
        <v>36</v>
      </c>
      <c r="D6" s="224"/>
      <c r="E6" s="308" t="s">
        <v>31</v>
      </c>
      <c r="F6" s="308"/>
      <c r="G6" s="217"/>
      <c r="H6" s="132"/>
      <c r="I6" s="132"/>
      <c r="J6" s="132" t="s">
        <v>41</v>
      </c>
      <c r="K6" s="132" t="s">
        <v>208</v>
      </c>
      <c r="L6" s="132" t="s">
        <v>209</v>
      </c>
      <c r="M6" s="132" t="s">
        <v>83</v>
      </c>
      <c r="N6" s="132" t="s">
        <v>83</v>
      </c>
    </row>
    <row r="7" spans="1:16" ht="30" x14ac:dyDescent="0.25">
      <c r="A7" s="132" t="s">
        <v>57</v>
      </c>
      <c r="B7" s="132" t="s">
        <v>58</v>
      </c>
      <c r="C7" s="307"/>
      <c r="D7" s="223" t="s">
        <v>202</v>
      </c>
      <c r="E7" s="225" t="s">
        <v>32</v>
      </c>
      <c r="F7" s="222" t="s">
        <v>33</v>
      </c>
      <c r="G7" s="222" t="s">
        <v>67</v>
      </c>
      <c r="H7" s="226" t="s">
        <v>37</v>
      </c>
      <c r="I7" s="226" t="s">
        <v>61</v>
      </c>
      <c r="J7" s="132"/>
      <c r="K7" s="132"/>
      <c r="L7" s="132"/>
      <c r="M7" s="132">
        <v>1</v>
      </c>
      <c r="N7" s="132">
        <v>5</v>
      </c>
    </row>
    <row r="8" spans="1:16" ht="67.5" customHeight="1" x14ac:dyDescent="0.25">
      <c r="A8" s="40">
        <v>1</v>
      </c>
      <c r="B8" s="4" t="s">
        <v>17</v>
      </c>
      <c r="C8" s="230">
        <f>'iNVESTIMET 2019 '!C13+'iNVESTIMET 2019 '!C14</f>
        <v>39345694</v>
      </c>
      <c r="D8" s="231">
        <v>31626141</v>
      </c>
      <c r="E8" s="41">
        <f>'iNVESTIMET 2019 '!C14</f>
        <v>7700000</v>
      </c>
      <c r="F8" s="41">
        <v>23926141</v>
      </c>
      <c r="G8" s="41"/>
      <c r="H8" s="38" t="s">
        <v>43</v>
      </c>
      <c r="I8" s="38" t="s">
        <v>190</v>
      </c>
      <c r="J8" s="68"/>
      <c r="K8" s="38"/>
      <c r="L8" s="68">
        <v>23926141</v>
      </c>
      <c r="M8" s="40"/>
      <c r="N8" s="40"/>
      <c r="P8" s="208">
        <f>F8-J8-K8-L8-M8-N8</f>
        <v>0</v>
      </c>
    </row>
    <row r="9" spans="1:16" ht="119.25" x14ac:dyDescent="0.25">
      <c r="A9" s="40">
        <v>2</v>
      </c>
      <c r="B9" s="4" t="s">
        <v>20</v>
      </c>
      <c r="C9" s="211">
        <v>13316123</v>
      </c>
      <c r="D9" s="211">
        <v>13205369</v>
      </c>
      <c r="E9" s="212">
        <v>2156041</v>
      </c>
      <c r="F9" s="41">
        <f>D9-E9</f>
        <v>11049328</v>
      </c>
      <c r="G9" s="41"/>
      <c r="H9" s="38" t="s">
        <v>43</v>
      </c>
      <c r="I9" s="38" t="s">
        <v>193</v>
      </c>
      <c r="J9" s="68">
        <v>3317856</v>
      </c>
      <c r="K9" s="38"/>
      <c r="L9" s="38"/>
      <c r="M9" s="41">
        <v>7731472</v>
      </c>
      <c r="N9" s="40"/>
      <c r="P9" s="208">
        <f t="shared" ref="P9:P17" si="0">F9-J9-K9-L9-M9-N9</f>
        <v>0</v>
      </c>
    </row>
    <row r="10" spans="1:16" ht="71.25" x14ac:dyDescent="0.25">
      <c r="A10" s="40">
        <v>3</v>
      </c>
      <c r="B10" s="4" t="s">
        <v>191</v>
      </c>
      <c r="C10" s="230">
        <f>'iNVESTIMET 2019 '!C29+'iNVESTIMET 2019 '!C32</f>
        <v>63717593</v>
      </c>
      <c r="D10" s="232">
        <v>62730796</v>
      </c>
      <c r="E10" s="41">
        <f>'iNVESTIMET 2019 '!E29+'iNVESTIMET 2019 '!E32</f>
        <v>19283243</v>
      </c>
      <c r="F10" s="41">
        <f>'iNVESTIMET 2019 '!F29+'iNVESTIMET 2019 '!F32</f>
        <v>18000000</v>
      </c>
      <c r="G10" s="213">
        <f>D10-E10-F10</f>
        <v>25447553</v>
      </c>
      <c r="H10" s="38" t="s">
        <v>43</v>
      </c>
      <c r="I10" s="38" t="s">
        <v>194</v>
      </c>
      <c r="J10" s="68"/>
      <c r="K10" s="38"/>
      <c r="L10" s="68">
        <v>18000000</v>
      </c>
      <c r="M10" s="40"/>
      <c r="N10" s="40"/>
      <c r="P10" s="208">
        <f t="shared" si="0"/>
        <v>0</v>
      </c>
    </row>
    <row r="11" spans="1:16" ht="45" x14ac:dyDescent="0.25">
      <c r="A11" s="40">
        <v>4</v>
      </c>
      <c r="B11" s="69" t="s">
        <v>192</v>
      </c>
      <c r="C11" s="232">
        <f>'iNVESTIMET 2019 '!C34+'iNVESTIMET 2019 '!C28</f>
        <v>13465789</v>
      </c>
      <c r="D11" s="233">
        <v>13279185</v>
      </c>
      <c r="E11" s="41">
        <v>7239199</v>
      </c>
      <c r="F11" s="213">
        <f>D11-E11</f>
        <v>6039986</v>
      </c>
      <c r="G11" s="40"/>
      <c r="H11" s="38" t="s">
        <v>43</v>
      </c>
      <c r="I11" s="38" t="s">
        <v>195</v>
      </c>
      <c r="J11" s="68"/>
      <c r="K11" s="38"/>
      <c r="L11" s="68">
        <v>6039986</v>
      </c>
      <c r="M11" s="40"/>
      <c r="N11" s="40"/>
      <c r="P11" s="208">
        <f t="shared" si="0"/>
        <v>0</v>
      </c>
    </row>
    <row r="12" spans="1:16" ht="28.5" x14ac:dyDescent="0.25">
      <c r="A12" s="40">
        <v>5</v>
      </c>
      <c r="B12" s="4" t="s">
        <v>23</v>
      </c>
      <c r="C12" s="230">
        <v>4924052</v>
      </c>
      <c r="D12" s="230">
        <v>4873462</v>
      </c>
      <c r="E12" s="41">
        <v>924052</v>
      </c>
      <c r="F12" s="213">
        <f>D12-E12</f>
        <v>3949410</v>
      </c>
      <c r="G12" s="40"/>
      <c r="H12" s="38" t="s">
        <v>43</v>
      </c>
      <c r="I12" s="38" t="s">
        <v>196</v>
      </c>
      <c r="J12" s="68"/>
      <c r="K12" s="38"/>
      <c r="L12" s="68">
        <v>3949410</v>
      </c>
      <c r="M12" s="40"/>
      <c r="N12" s="40"/>
      <c r="P12" s="208">
        <f t="shared" si="0"/>
        <v>0</v>
      </c>
    </row>
    <row r="13" spans="1:16" ht="42.75" x14ac:dyDescent="0.25">
      <c r="A13" s="40">
        <v>6</v>
      </c>
      <c r="B13" s="4" t="s">
        <v>24</v>
      </c>
      <c r="C13" s="230">
        <f>'iNVESTIMET 2019 '!C39</f>
        <v>12810924</v>
      </c>
      <c r="D13" s="230">
        <v>12722359</v>
      </c>
      <c r="E13" s="41">
        <v>6810924</v>
      </c>
      <c r="F13" s="213">
        <f>D13-E13</f>
        <v>5911435</v>
      </c>
      <c r="G13" s="40"/>
      <c r="H13" s="38" t="s">
        <v>43</v>
      </c>
      <c r="I13" s="38" t="s">
        <v>196</v>
      </c>
      <c r="J13" s="68"/>
      <c r="K13" s="38"/>
      <c r="L13" s="68">
        <v>5911435</v>
      </c>
      <c r="M13" s="40"/>
      <c r="N13" s="40"/>
      <c r="P13" s="208">
        <f t="shared" si="0"/>
        <v>0</v>
      </c>
    </row>
    <row r="14" spans="1:16" s="35" customFormat="1" ht="85.5" x14ac:dyDescent="0.25">
      <c r="A14" s="40">
        <v>7</v>
      </c>
      <c r="B14" s="4" t="s">
        <v>74</v>
      </c>
      <c r="C14" s="230">
        <f>'iNVESTIMET 2019 '!C43</f>
        <v>8288147</v>
      </c>
      <c r="D14" s="230">
        <v>8061339</v>
      </c>
      <c r="E14" s="41">
        <v>7288147</v>
      </c>
      <c r="F14" s="213">
        <v>773192</v>
      </c>
      <c r="G14" s="40"/>
      <c r="H14" s="38" t="s">
        <v>43</v>
      </c>
      <c r="I14" s="38" t="s">
        <v>196</v>
      </c>
      <c r="J14" s="68"/>
      <c r="K14" s="38"/>
      <c r="L14" s="68">
        <v>773192</v>
      </c>
      <c r="M14" s="40"/>
      <c r="N14" s="40"/>
      <c r="P14" s="208">
        <f t="shared" si="0"/>
        <v>0</v>
      </c>
    </row>
    <row r="15" spans="1:16" s="35" customFormat="1" ht="63" customHeight="1" x14ac:dyDescent="0.25">
      <c r="A15" s="40">
        <v>8</v>
      </c>
      <c r="B15" s="209" t="s">
        <v>197</v>
      </c>
      <c r="C15" s="234">
        <v>16570060</v>
      </c>
      <c r="D15" s="234">
        <v>16570060</v>
      </c>
      <c r="E15" s="214">
        <v>7000000</v>
      </c>
      <c r="F15" s="213">
        <f>D15-E15</f>
        <v>9570060</v>
      </c>
      <c r="G15" s="40"/>
      <c r="H15" s="38" t="s">
        <v>43</v>
      </c>
      <c r="I15" s="210" t="s">
        <v>207</v>
      </c>
      <c r="J15" s="68">
        <v>9570060</v>
      </c>
      <c r="K15" s="38"/>
      <c r="L15" s="38"/>
      <c r="M15" s="40"/>
      <c r="N15" s="40"/>
      <c r="P15" s="208">
        <f t="shared" si="0"/>
        <v>0</v>
      </c>
    </row>
    <row r="16" spans="1:16" s="121" customFormat="1" ht="42.75" x14ac:dyDescent="0.25">
      <c r="A16" s="40">
        <v>9</v>
      </c>
      <c r="B16" s="215" t="s">
        <v>28</v>
      </c>
      <c r="C16" s="230">
        <f>'iNVESTIMET 2019 '!C48+'iNVESTIMET 2019 '!C51+'iNVESTIMET 2019 '!C52</f>
        <v>31018451</v>
      </c>
      <c r="D16" s="230">
        <v>30087806</v>
      </c>
      <c r="E16" s="41">
        <v>9859888</v>
      </c>
      <c r="F16" s="213">
        <f>D16-E16</f>
        <v>20227918</v>
      </c>
      <c r="G16" s="40"/>
      <c r="H16" s="38" t="s">
        <v>43</v>
      </c>
      <c r="I16" s="40" t="s">
        <v>210</v>
      </c>
      <c r="J16" s="41">
        <v>20227918</v>
      </c>
      <c r="K16" s="40"/>
      <c r="L16" s="40"/>
      <c r="M16" s="40"/>
      <c r="N16" s="40"/>
      <c r="P16" s="208">
        <f t="shared" si="0"/>
        <v>0</v>
      </c>
    </row>
    <row r="17" spans="1:16" s="36" customFormat="1" x14ac:dyDescent="0.25">
      <c r="A17" s="132"/>
      <c r="B17" s="132" t="s">
        <v>4</v>
      </c>
      <c r="C17" s="227">
        <f>SUM(C8:C16)</f>
        <v>203456833</v>
      </c>
      <c r="D17" s="227">
        <f>SUM(D8:D16)</f>
        <v>193156517</v>
      </c>
      <c r="E17" s="227">
        <f>SUM(E8:E16)</f>
        <v>68261494</v>
      </c>
      <c r="F17" s="133">
        <f>SUM(F8:F16)</f>
        <v>99447470</v>
      </c>
      <c r="G17" s="133">
        <f>SUM(G8:G16)</f>
        <v>25447553</v>
      </c>
      <c r="H17" s="132"/>
      <c r="I17" s="132"/>
      <c r="J17" s="227">
        <f>SUM(J8:J16)</f>
        <v>33115834</v>
      </c>
      <c r="K17" s="132"/>
      <c r="L17" s="133">
        <f>SUM(L8:L16)</f>
        <v>58600164</v>
      </c>
      <c r="M17" s="132">
        <f>SUM(M8:M16)</f>
        <v>7731472</v>
      </c>
      <c r="N17" s="132"/>
      <c r="P17" s="208">
        <f t="shared" si="0"/>
        <v>0</v>
      </c>
    </row>
    <row r="20" spans="1:16" ht="15.75" x14ac:dyDescent="0.25">
      <c r="B20" s="228"/>
      <c r="C20" s="228"/>
      <c r="D20" s="228"/>
      <c r="E20" s="229"/>
      <c r="F20" s="228" t="s">
        <v>221</v>
      </c>
      <c r="G20" s="36"/>
      <c r="H20" s="36"/>
      <c r="L20" s="228"/>
      <c r="M20" s="228"/>
    </row>
    <row r="21" spans="1:16" ht="15.75" x14ac:dyDescent="0.25">
      <c r="B21" s="228"/>
      <c r="C21" s="228"/>
      <c r="D21" s="228"/>
      <c r="E21" s="229"/>
      <c r="F21" s="228" t="s">
        <v>222</v>
      </c>
      <c r="G21" s="36"/>
      <c r="H21" s="36"/>
      <c r="L21" s="228"/>
      <c r="M21" s="228"/>
    </row>
    <row r="22" spans="1:16" x14ac:dyDescent="0.25">
      <c r="B22" s="15"/>
      <c r="F22" s="16"/>
      <c r="G22" s="37"/>
    </row>
    <row r="23" spans="1:16" x14ac:dyDescent="0.25">
      <c r="B23" s="15"/>
      <c r="F23" s="16"/>
      <c r="G23" s="37"/>
    </row>
  </sheetData>
  <mergeCells count="2">
    <mergeCell ref="C6:C7"/>
    <mergeCell ref="E6:F6"/>
  </mergeCells>
  <pageMargins left="0.21" right="0.24" top="0.45" bottom="0.39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P14" sqref="P14"/>
    </sheetView>
  </sheetViews>
  <sheetFormatPr defaultRowHeight="15" x14ac:dyDescent="0.25"/>
  <cols>
    <col min="1" max="1" width="6.7109375" style="35" customWidth="1"/>
    <col min="2" max="2" width="28" customWidth="1"/>
    <col min="3" max="3" width="13.85546875" customWidth="1"/>
    <col min="4" max="4" width="14" customWidth="1"/>
    <col min="5" max="5" width="13.85546875" customWidth="1"/>
    <col min="6" max="6" width="14.28515625" customWidth="1"/>
    <col min="7" max="7" width="17.7109375" customWidth="1"/>
    <col min="8" max="8" width="14.28515625" customWidth="1"/>
    <col min="9" max="9" width="13.42578125" customWidth="1"/>
    <col min="10" max="10" width="14.85546875" customWidth="1"/>
    <col min="11" max="11" width="15.140625" customWidth="1"/>
    <col min="12" max="12" width="17.5703125" customWidth="1"/>
    <col min="13" max="13" width="17.140625" customWidth="1"/>
    <col min="14" max="14" width="2.42578125" customWidth="1"/>
  </cols>
  <sheetData>
    <row r="1" spans="1:13" s="35" customFormat="1" x14ac:dyDescent="0.25">
      <c r="A1" s="251" t="s">
        <v>55</v>
      </c>
      <c r="B1" s="251"/>
      <c r="C1" s="252"/>
      <c r="D1" s="252"/>
      <c r="E1" s="252"/>
      <c r="F1" s="252"/>
      <c r="G1" s="252"/>
      <c r="H1" s="252"/>
    </row>
    <row r="2" spans="1:13" s="35" customFormat="1" x14ac:dyDescent="0.25">
      <c r="A2" s="251" t="s">
        <v>56</v>
      </c>
      <c r="B2" s="251"/>
      <c r="C2" s="252"/>
      <c r="D2" s="252"/>
      <c r="E2" s="252"/>
      <c r="F2" s="252"/>
      <c r="G2" s="252"/>
      <c r="H2" s="252"/>
    </row>
    <row r="3" spans="1:13" s="35" customFormat="1" ht="15.75" x14ac:dyDescent="0.25">
      <c r="A3" s="252"/>
      <c r="B3" s="252"/>
      <c r="C3" s="311" t="s">
        <v>223</v>
      </c>
      <c r="D3" s="311"/>
      <c r="E3" s="311"/>
      <c r="F3" s="311"/>
      <c r="G3" s="311"/>
      <c r="H3" s="311"/>
    </row>
    <row r="4" spans="1:13" ht="15.75" thickBot="1" x14ac:dyDescent="0.3">
      <c r="A4" s="252"/>
      <c r="B4" s="252"/>
      <c r="C4" s="252"/>
      <c r="D4" s="252"/>
      <c r="E4" s="252"/>
      <c r="F4" s="252"/>
      <c r="G4" s="252"/>
      <c r="L4" s="251" t="s">
        <v>204</v>
      </c>
    </row>
    <row r="5" spans="1:13" s="126" customFormat="1" ht="57.75" customHeight="1" x14ac:dyDescent="0.25">
      <c r="A5" s="216"/>
      <c r="B5" s="309" t="s">
        <v>10</v>
      </c>
      <c r="C5" s="253" t="s">
        <v>36</v>
      </c>
      <c r="D5" s="254"/>
      <c r="E5" s="255" t="s">
        <v>200</v>
      </c>
      <c r="F5" s="256"/>
      <c r="G5" s="218" t="s">
        <v>37</v>
      </c>
      <c r="H5" s="219" t="s">
        <v>201</v>
      </c>
      <c r="I5" s="220" t="s">
        <v>41</v>
      </c>
      <c r="J5" s="220"/>
      <c r="K5" s="221"/>
      <c r="L5" s="235" t="s">
        <v>83</v>
      </c>
      <c r="M5" s="236" t="s">
        <v>83</v>
      </c>
    </row>
    <row r="6" spans="1:13" s="126" customFormat="1" ht="30" thickBot="1" x14ac:dyDescent="0.3">
      <c r="A6" s="268"/>
      <c r="B6" s="310"/>
      <c r="C6" s="269"/>
      <c r="D6" s="270" t="s">
        <v>33</v>
      </c>
      <c r="E6" s="270" t="s">
        <v>67</v>
      </c>
      <c r="F6" s="271" t="s">
        <v>132</v>
      </c>
      <c r="G6" s="272"/>
      <c r="H6" s="273"/>
      <c r="I6" s="274"/>
      <c r="J6" s="275" t="s">
        <v>211</v>
      </c>
      <c r="K6" s="276" t="s">
        <v>209</v>
      </c>
      <c r="L6" s="277">
        <v>1</v>
      </c>
      <c r="M6" s="278">
        <v>5</v>
      </c>
    </row>
    <row r="7" spans="1:13" ht="25.5" x14ac:dyDescent="0.25">
      <c r="A7" s="262">
        <v>1</v>
      </c>
      <c r="B7" s="243" t="s">
        <v>13</v>
      </c>
      <c r="C7" s="263">
        <f>D7+E7+F7</f>
        <v>3000000</v>
      </c>
      <c r="D7" s="264">
        <v>3000000</v>
      </c>
      <c r="E7" s="264"/>
      <c r="F7" s="264"/>
      <c r="G7" s="265" t="s">
        <v>43</v>
      </c>
      <c r="H7" s="265" t="s">
        <v>216</v>
      </c>
      <c r="I7" s="265"/>
      <c r="J7" s="266">
        <v>3000000</v>
      </c>
      <c r="K7" s="265"/>
      <c r="L7" s="265"/>
      <c r="M7" s="267"/>
    </row>
    <row r="8" spans="1:13" ht="25.5" x14ac:dyDescent="0.25">
      <c r="A8" s="257">
        <v>2</v>
      </c>
      <c r="B8" s="238" t="s">
        <v>137</v>
      </c>
      <c r="C8" s="239">
        <f t="shared" ref="C8:C20" si="0">D8+E8+F8</f>
        <v>16000000</v>
      </c>
      <c r="D8" s="240">
        <v>8000000</v>
      </c>
      <c r="E8" s="240">
        <v>4000000</v>
      </c>
      <c r="F8" s="240">
        <v>4000000</v>
      </c>
      <c r="G8" s="241" t="s">
        <v>43</v>
      </c>
      <c r="H8" s="241" t="s">
        <v>217</v>
      </c>
      <c r="I8" s="241"/>
      <c r="J8" s="242">
        <v>8000000</v>
      </c>
      <c r="K8" s="241"/>
      <c r="L8" s="241"/>
      <c r="M8" s="259"/>
    </row>
    <row r="9" spans="1:13" ht="25.5" x14ac:dyDescent="0.25">
      <c r="A9" s="257">
        <v>3</v>
      </c>
      <c r="B9" s="243" t="s">
        <v>175</v>
      </c>
      <c r="C9" s="239">
        <f t="shared" si="0"/>
        <v>2000000</v>
      </c>
      <c r="D9" s="240">
        <v>2000000</v>
      </c>
      <c r="E9" s="240"/>
      <c r="F9" s="240"/>
      <c r="G9" s="241" t="s">
        <v>43</v>
      </c>
      <c r="H9" s="241" t="s">
        <v>212</v>
      </c>
      <c r="I9" s="242">
        <v>1980711</v>
      </c>
      <c r="J9" s="242">
        <v>19289</v>
      </c>
      <c r="K9" s="241"/>
      <c r="L9" s="241"/>
      <c r="M9" s="258"/>
    </row>
    <row r="10" spans="1:13" x14ac:dyDescent="0.25">
      <c r="A10" s="257">
        <v>4</v>
      </c>
      <c r="B10" s="244" t="s">
        <v>94</v>
      </c>
      <c r="C10" s="239">
        <f t="shared" si="0"/>
        <v>1000000</v>
      </c>
      <c r="D10" s="240">
        <v>1000000</v>
      </c>
      <c r="E10" s="240"/>
      <c r="F10" s="240"/>
      <c r="G10" s="241" t="s">
        <v>43</v>
      </c>
      <c r="H10" s="241" t="s">
        <v>224</v>
      </c>
      <c r="I10" s="241"/>
      <c r="J10" s="241"/>
      <c r="K10" s="242">
        <v>1000000</v>
      </c>
      <c r="L10" s="241"/>
      <c r="M10" s="259"/>
    </row>
    <row r="11" spans="1:13" x14ac:dyDescent="0.25">
      <c r="A11" s="257">
        <v>5</v>
      </c>
      <c r="B11" s="245" t="s">
        <v>138</v>
      </c>
      <c r="C11" s="239">
        <f t="shared" si="0"/>
        <v>5000000</v>
      </c>
      <c r="D11" s="246">
        <v>5000000</v>
      </c>
      <c r="E11" s="246"/>
      <c r="F11" s="247"/>
      <c r="G11" s="241" t="s">
        <v>43</v>
      </c>
      <c r="H11" s="241" t="s">
        <v>227</v>
      </c>
      <c r="I11" s="248"/>
      <c r="J11" s="241"/>
      <c r="K11" s="242">
        <v>2657567</v>
      </c>
      <c r="L11" s="260"/>
      <c r="M11" s="261">
        <v>2342433</v>
      </c>
    </row>
    <row r="12" spans="1:13" x14ac:dyDescent="0.25">
      <c r="A12" s="257">
        <v>6</v>
      </c>
      <c r="B12" s="245" t="s">
        <v>160</v>
      </c>
      <c r="C12" s="239">
        <f t="shared" si="0"/>
        <v>4000000</v>
      </c>
      <c r="D12" s="246">
        <v>4000000</v>
      </c>
      <c r="E12" s="246"/>
      <c r="F12" s="247"/>
      <c r="G12" s="241" t="s">
        <v>43</v>
      </c>
      <c r="H12" s="241" t="s">
        <v>210</v>
      </c>
      <c r="I12" s="242">
        <v>4000000</v>
      </c>
      <c r="J12" s="241"/>
      <c r="K12" s="241"/>
      <c r="L12" s="241"/>
      <c r="M12" s="259"/>
    </row>
    <row r="13" spans="1:13" ht="39" x14ac:dyDescent="0.25">
      <c r="A13" s="257">
        <v>7</v>
      </c>
      <c r="B13" s="249" t="s">
        <v>178</v>
      </c>
      <c r="C13" s="239">
        <f t="shared" si="0"/>
        <v>6089210</v>
      </c>
      <c r="D13" s="246">
        <v>6089210</v>
      </c>
      <c r="E13" s="246"/>
      <c r="F13" s="247"/>
      <c r="G13" s="241" t="s">
        <v>43</v>
      </c>
      <c r="H13" s="241" t="s">
        <v>225</v>
      </c>
      <c r="I13" s="241"/>
      <c r="J13" s="241"/>
      <c r="K13" s="242">
        <v>6089210</v>
      </c>
      <c r="L13" s="241"/>
      <c r="M13" s="259"/>
    </row>
    <row r="14" spans="1:13" ht="39" x14ac:dyDescent="0.25">
      <c r="A14" s="257">
        <v>8</v>
      </c>
      <c r="B14" s="249" t="s">
        <v>179</v>
      </c>
      <c r="C14" s="239">
        <f t="shared" si="0"/>
        <v>14055861</v>
      </c>
      <c r="D14" s="246">
        <v>4055861</v>
      </c>
      <c r="E14" s="246">
        <v>10000000</v>
      </c>
      <c r="F14" s="250"/>
      <c r="G14" s="241" t="s">
        <v>43</v>
      </c>
      <c r="H14" s="241" t="s">
        <v>219</v>
      </c>
      <c r="I14" s="242">
        <v>4055861</v>
      </c>
      <c r="J14" s="241"/>
      <c r="K14" s="241"/>
      <c r="L14" s="241"/>
      <c r="M14" s="259"/>
    </row>
    <row r="15" spans="1:13" ht="26.25" x14ac:dyDescent="0.25">
      <c r="A15" s="257">
        <v>9</v>
      </c>
      <c r="B15" s="249" t="s">
        <v>180</v>
      </c>
      <c r="C15" s="239">
        <f t="shared" si="0"/>
        <v>1500796</v>
      </c>
      <c r="D15" s="246">
        <v>1500796</v>
      </c>
      <c r="E15" s="246"/>
      <c r="F15" s="250"/>
      <c r="G15" s="241" t="s">
        <v>43</v>
      </c>
      <c r="H15" s="241" t="s">
        <v>218</v>
      </c>
      <c r="I15" s="242">
        <v>1500796</v>
      </c>
      <c r="J15" s="241"/>
      <c r="K15" s="241"/>
      <c r="L15" s="241"/>
      <c r="M15" s="259"/>
    </row>
    <row r="16" spans="1:13" ht="39" x14ac:dyDescent="0.25">
      <c r="A16" s="257">
        <v>10</v>
      </c>
      <c r="B16" s="249" t="s">
        <v>181</v>
      </c>
      <c r="C16" s="239">
        <f t="shared" si="0"/>
        <v>2540454</v>
      </c>
      <c r="D16" s="246">
        <v>2540454</v>
      </c>
      <c r="E16" s="246"/>
      <c r="F16" s="250"/>
      <c r="G16" s="241" t="s">
        <v>43</v>
      </c>
      <c r="H16" s="241" t="s">
        <v>220</v>
      </c>
      <c r="I16" s="242">
        <v>2540454</v>
      </c>
      <c r="J16" s="241"/>
      <c r="K16" s="241"/>
      <c r="L16" s="241"/>
      <c r="M16" s="259"/>
    </row>
    <row r="17" spans="1:13" ht="39" x14ac:dyDescent="0.25">
      <c r="A17" s="257">
        <v>11</v>
      </c>
      <c r="B17" s="249" t="s">
        <v>182</v>
      </c>
      <c r="C17" s="239">
        <f t="shared" si="0"/>
        <v>2570980</v>
      </c>
      <c r="D17" s="246">
        <v>2570980</v>
      </c>
      <c r="E17" s="246"/>
      <c r="F17" s="250"/>
      <c r="G17" s="241" t="s">
        <v>43</v>
      </c>
      <c r="H17" s="241" t="s">
        <v>214</v>
      </c>
      <c r="I17" s="242">
        <v>2570980</v>
      </c>
      <c r="J17" s="241"/>
      <c r="K17" s="241"/>
      <c r="L17" s="241"/>
      <c r="M17" s="259"/>
    </row>
    <row r="18" spans="1:13" ht="26.25" x14ac:dyDescent="0.25">
      <c r="A18" s="257">
        <v>12</v>
      </c>
      <c r="B18" s="249" t="s">
        <v>183</v>
      </c>
      <c r="C18" s="239">
        <f t="shared" si="0"/>
        <v>5000000</v>
      </c>
      <c r="D18" s="246">
        <v>5000000</v>
      </c>
      <c r="E18" s="246"/>
      <c r="F18" s="250"/>
      <c r="G18" s="241" t="s">
        <v>43</v>
      </c>
      <c r="H18" s="241" t="s">
        <v>215</v>
      </c>
      <c r="I18" s="241"/>
      <c r="J18" s="241"/>
      <c r="K18" s="242">
        <v>5000000</v>
      </c>
      <c r="L18" s="241"/>
      <c r="M18" s="259"/>
    </row>
    <row r="19" spans="1:13" ht="26.25" x14ac:dyDescent="0.25">
      <c r="A19" s="257">
        <v>13</v>
      </c>
      <c r="B19" s="237" t="s">
        <v>176</v>
      </c>
      <c r="C19" s="239">
        <f t="shared" si="0"/>
        <v>5374925</v>
      </c>
      <c r="D19" s="246">
        <v>5374925</v>
      </c>
      <c r="E19" s="246"/>
      <c r="F19" s="250"/>
      <c r="G19" s="241" t="s">
        <v>43</v>
      </c>
      <c r="H19" s="241" t="s">
        <v>226</v>
      </c>
      <c r="I19" s="241"/>
      <c r="J19" s="241"/>
      <c r="K19" s="242">
        <v>5374925</v>
      </c>
      <c r="L19" s="241"/>
      <c r="M19" s="259"/>
    </row>
    <row r="20" spans="1:13" ht="39.75" thickBot="1" x14ac:dyDescent="0.3">
      <c r="A20" s="279">
        <v>14</v>
      </c>
      <c r="B20" s="280" t="s">
        <v>185</v>
      </c>
      <c r="C20" s="281">
        <f t="shared" si="0"/>
        <v>1000000</v>
      </c>
      <c r="D20" s="282">
        <v>1000000</v>
      </c>
      <c r="E20" s="282"/>
      <c r="F20" s="283"/>
      <c r="G20" s="284" t="s">
        <v>43</v>
      </c>
      <c r="H20" s="284" t="s">
        <v>213</v>
      </c>
      <c r="I20" s="285">
        <v>1000000</v>
      </c>
      <c r="J20" s="284"/>
      <c r="K20" s="284"/>
      <c r="L20" s="284"/>
      <c r="M20" s="286"/>
    </row>
    <row r="21" spans="1:13" s="126" customFormat="1" ht="27" thickBot="1" x14ac:dyDescent="0.3">
      <c r="A21" s="287"/>
      <c r="B21" s="288" t="s">
        <v>203</v>
      </c>
      <c r="C21" s="289">
        <f>SUM(C7:C20)</f>
        <v>69132226</v>
      </c>
      <c r="D21" s="289">
        <f>SUM(D7:D20)</f>
        <v>51132226</v>
      </c>
      <c r="E21" s="289">
        <f>SUM(E7:E20)</f>
        <v>14000000</v>
      </c>
      <c r="F21" s="289">
        <f>SUM(F7:F20)</f>
        <v>4000000</v>
      </c>
      <c r="G21" s="290"/>
      <c r="H21" s="290"/>
      <c r="I21" s="291">
        <f>SUM(I7:I20)</f>
        <v>17648802</v>
      </c>
      <c r="J21" s="292">
        <f>SUM(J7:J20)</f>
        <v>11019289</v>
      </c>
      <c r="K21" s="291">
        <f>SUM(K7:K20)</f>
        <v>20121702</v>
      </c>
      <c r="L21" s="290">
        <v>0</v>
      </c>
      <c r="M21" s="293">
        <f>SUM(M7:M20)</f>
        <v>2342433</v>
      </c>
    </row>
    <row r="23" spans="1:13" ht="15.75" x14ac:dyDescent="0.25">
      <c r="B23" s="228"/>
      <c r="C23" s="228"/>
      <c r="D23" s="228"/>
      <c r="E23" s="229"/>
      <c r="K23" s="228"/>
      <c r="L23" s="228"/>
    </row>
    <row r="24" spans="1:13" ht="15.75" x14ac:dyDescent="0.25">
      <c r="B24" s="228"/>
      <c r="C24" s="228"/>
      <c r="D24" s="228"/>
      <c r="E24" s="229"/>
      <c r="G24" s="228" t="s">
        <v>221</v>
      </c>
      <c r="H24" s="36"/>
      <c r="I24" s="36"/>
      <c r="K24" s="228"/>
      <c r="L24" s="228"/>
    </row>
    <row r="25" spans="1:13" ht="15.75" x14ac:dyDescent="0.25">
      <c r="G25" s="228" t="s">
        <v>222</v>
      </c>
      <c r="H25" s="36"/>
      <c r="I25" s="36"/>
    </row>
  </sheetData>
  <mergeCells count="2">
    <mergeCell ref="B5:B6"/>
    <mergeCell ref="C3:H3"/>
  </mergeCells>
  <pageMargins left="0.37" right="0.3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iNVESTIMET 2019 </vt:lpstr>
      <vt:lpstr>Investimet 2019-2020 </vt:lpstr>
      <vt:lpstr>Investimet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2020-01-09T11:23:26Z</cp:lastPrinted>
  <dcterms:created xsi:type="dcterms:W3CDTF">2018-12-07T07:21:54Z</dcterms:created>
  <dcterms:modified xsi:type="dcterms:W3CDTF">2020-01-20T07:33:38Z</dcterms:modified>
</cp:coreProperties>
</file>